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Konsolidovaná výsledovka" sheetId="1" r:id="rId1"/>
    <sheet name="Výnosy" sheetId="2" r:id="rId2"/>
    <sheet name="Provozní náklady" sheetId="3" r:id="rId3"/>
    <sheet name="Rozvaha, Penž. toky - konsol." sheetId="4" r:id="rId4"/>
    <sheet name="Rozvaha_CT&amp;ET" sheetId="5" r:id="rId5"/>
    <sheet name="Provozní výsl." sheetId="6" r:id="rId6"/>
    <sheet name="Provozní výsl. čtvrtletně" sheetId="7" r:id="rId7"/>
  </sheets>
  <definedNames>
    <definedName name="_xlnm.Print_Area" localSheetId="0">'Konsolidovaná výsledovka'!$A$1:$I$41</definedName>
    <definedName name="_xlnm.Print_Area" localSheetId="2">'Provozní náklady'!$A$1:$G$49</definedName>
    <definedName name="_xlnm.Print_Area" localSheetId="5">'Provozní výsl.'!$A$1:$L$68</definedName>
    <definedName name="_xlnm.Print_Area" localSheetId="6">'Provozní výsl. čtvrtletně'!$A$1:$M$68</definedName>
    <definedName name="_xlnm.Print_Area" localSheetId="3">'Rozvaha, Penž. toky - konsol.'!$A$1:$H$70</definedName>
    <definedName name="_xlnm.Print_Area" localSheetId="4">'Rozvaha_CT&amp;ET'!$A$1:$G$78</definedName>
    <definedName name="_xlnm.Print_Area" localSheetId="1">'Výnosy'!$A$1:$G$62</definedName>
  </definedNames>
  <calcPr fullCalcOnLoad="1"/>
</workbook>
</file>

<file path=xl/sharedStrings.xml><?xml version="1.0" encoding="utf-8"?>
<sst xmlns="http://schemas.openxmlformats.org/spreadsheetml/2006/main" count="477" uniqueCount="214">
  <si>
    <t xml:space="preserve">´_ _ _ _ _ </t>
  </si>
  <si>
    <t>n.m.</t>
  </si>
  <si>
    <r>
      <t xml:space="preserve">   Internet &amp; Data </t>
    </r>
    <r>
      <rPr>
        <vertAlign val="superscript"/>
        <sz val="10"/>
        <rFont val="Arial"/>
        <family val="2"/>
      </rPr>
      <t xml:space="preserve">4) </t>
    </r>
  </si>
  <si>
    <t xml:space="preserve">_ _ _ _ _ </t>
  </si>
  <si>
    <t xml:space="preserve">    Goodwill</t>
  </si>
  <si>
    <t>Q1 2006</t>
  </si>
  <si>
    <t>Q4 2005</t>
  </si>
  <si>
    <t>Q3 2005</t>
  </si>
  <si>
    <t>Q2 2005</t>
  </si>
  <si>
    <t>Q2 2006</t>
  </si>
  <si>
    <t>H1 2005</t>
  </si>
  <si>
    <t>H1 2006</t>
  </si>
  <si>
    <t>Údaje v tomto souboru jsou informativního charakteru.</t>
  </si>
  <si>
    <t>Všechny finanční údaje jsou v milionech Kč, pokud není uvedeno jinak.</t>
  </si>
  <si>
    <t>Výsledky jsou prezentovány podle Mezinárodních standardů finančního výkaznictví. Všechny výsledky jsou konsolidované, pokud není uvedeno jinak.</t>
  </si>
  <si>
    <t>Finanční výsledky za roky  2004 - 2005 jsou auditované.</t>
  </si>
  <si>
    <t>Finanční výsledky za rok 2005 jsou ovlivněny změnami v účetní politice provedenými ve 4. čtvrtletí 2005</t>
  </si>
  <si>
    <t>Finanční výsledky za rok 2004 jsou upravené na pro-forma bázi a obsahují změny účetní politiky jako by byly aplikovány již v roce 2004; to umožňuje relevantní srovnání let 2004 a 2005</t>
  </si>
  <si>
    <t>Konsolidovaný výkaz zisků a ztrát</t>
  </si>
  <si>
    <t>Aktivace dlouhodobého majetku</t>
  </si>
  <si>
    <t>Provozní náklady</t>
  </si>
  <si>
    <t>Ostatní provozní náklady</t>
  </si>
  <si>
    <t>Zisk z prodeje dlouhodobého majetku</t>
  </si>
  <si>
    <t>Snížení hodnoty aktiv</t>
  </si>
  <si>
    <t>OIBDA - provozní hosp. výsl. před odpisy</t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</si>
  <si>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</si>
  <si>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</si>
  <si>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</si>
  <si>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</si>
  <si>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</si>
  <si>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</si>
  <si>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</si>
  <si>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</si>
  <si>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t>meziroč. 05/04 v %</t>
  </si>
  <si>
    <t>meziroč. H1 06/H1 05 v %</t>
  </si>
  <si>
    <r>
      <t>1)</t>
    </r>
    <r>
      <rPr>
        <sz val="10"/>
        <rFont val="Arial"/>
        <family val="2"/>
      </rPr>
      <t xml:space="preserve"> Výnosy z podnikání a opakující se výnosy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</si>
  <si>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</si>
  <si>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t>VÝNOSY - Segment pevných linek</t>
  </si>
  <si>
    <t>Tradiční hlasové služby</t>
  </si>
  <si>
    <t xml:space="preserve">   Hovorné</t>
  </si>
  <si>
    <t xml:space="preserve">     - Provoz do mobilních sítí</t>
  </si>
  <si>
    <t xml:space="preserve">     - Mezinárodní provoz</t>
  </si>
  <si>
    <t>Internet</t>
  </si>
  <si>
    <t xml:space="preserve">   Vytáčený přístup</t>
  </si>
  <si>
    <t xml:space="preserve">   Vysokorychlostní přístup </t>
  </si>
  <si>
    <t>IT Služby</t>
  </si>
  <si>
    <t>Datové služby</t>
  </si>
  <si>
    <t xml:space="preserve">   Pronájem okruhů</t>
  </si>
  <si>
    <t>Celkem výnosy z podnikání</t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</si>
  <si>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1) </t>
    </r>
  </si>
  <si>
    <r>
      <t xml:space="preserve">     - Tuzemský provoz </t>
    </r>
    <r>
      <rPr>
        <vertAlign val="superscript"/>
        <sz val="10"/>
        <rFont val="Arial"/>
        <family val="2"/>
      </rPr>
      <t>2)</t>
    </r>
  </si>
  <si>
    <r>
      <t xml:space="preserve">     - Ostatní provoz </t>
    </r>
    <r>
      <rPr>
        <vertAlign val="superscript"/>
        <sz val="10"/>
        <rFont val="Arial"/>
        <family val="2"/>
      </rPr>
      <t>3)</t>
    </r>
  </si>
  <si>
    <r>
      <t xml:space="preserve">  Propojení </t>
    </r>
    <r>
      <rPr>
        <vertAlign val="superscript"/>
        <sz val="10"/>
        <rFont val="Arial"/>
        <family val="2"/>
      </rPr>
      <t>4)</t>
    </r>
  </si>
  <si>
    <r>
      <t xml:space="preserve">     - Maloobchod </t>
    </r>
    <r>
      <rPr>
        <vertAlign val="superscript"/>
        <sz val="10"/>
        <rFont val="Arial"/>
        <family val="2"/>
      </rPr>
      <t>5)</t>
    </r>
  </si>
  <si>
    <r>
      <t xml:space="preserve">     - Velkoobchod </t>
    </r>
    <r>
      <rPr>
        <vertAlign val="superscript"/>
        <sz val="10"/>
        <rFont val="Arial"/>
        <family val="2"/>
      </rPr>
      <t>6)</t>
    </r>
  </si>
  <si>
    <r>
      <t xml:space="preserve">Koncová zařízení </t>
    </r>
    <r>
      <rPr>
        <b/>
        <vertAlign val="superscript"/>
        <sz val="10"/>
        <color indexed="12"/>
        <rFont val="Arial"/>
        <family val="2"/>
      </rPr>
      <t>7)</t>
    </r>
  </si>
  <si>
    <r>
      <t xml:space="preserve">   Datové služby sítě </t>
    </r>
    <r>
      <rPr>
        <vertAlign val="superscript"/>
        <sz val="10"/>
        <rFont val="Arial"/>
        <family val="2"/>
      </rPr>
      <t>8)</t>
    </r>
  </si>
  <si>
    <r>
      <t xml:space="preserve">Ostatní telekomunikační služby </t>
    </r>
    <r>
      <rPr>
        <b/>
        <vertAlign val="superscript"/>
        <sz val="10"/>
        <color indexed="12"/>
        <rFont val="Arial"/>
        <family val="2"/>
      </rPr>
      <t>9)</t>
    </r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</si>
  <si>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</si>
  <si>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r>
      <t xml:space="preserve">Výnosy 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</si>
  <si>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Stálé poplatky a poplatky za zřizování</t>
    </r>
  </si>
  <si>
    <r>
      <t>2)</t>
    </r>
    <r>
      <rPr>
        <sz val="10"/>
        <rFont val="Arial"/>
        <family val="2"/>
      </rPr>
      <t xml:space="preserve"> Místní a meziměstský</t>
    </r>
  </si>
  <si>
    <r>
      <t xml:space="preserve">3) </t>
    </r>
    <r>
      <rPr>
        <sz val="10"/>
        <rFont val="Arial"/>
        <family val="2"/>
      </rPr>
      <t>Včetně mincovních automatů a předplacených karet</t>
    </r>
  </si>
  <si>
    <r>
      <t xml:space="preserve">4)  </t>
    </r>
    <r>
      <rPr>
        <sz val="10"/>
        <rFont val="Arial"/>
        <family val="2"/>
      </rPr>
      <t>Tuzemské a mezinárodní, z pevných i mobilních sítí</t>
    </r>
  </si>
  <si>
    <r>
      <t xml:space="preserve">5) </t>
    </r>
    <r>
      <rPr>
        <sz val="10"/>
        <rFont val="Arial"/>
        <family val="2"/>
      </rPr>
      <t>Včetně vysokorychlostních služeb obsahu a služeb s přidanou hodnotou</t>
    </r>
  </si>
  <si>
    <r>
      <t xml:space="preserve">6) </t>
    </r>
    <r>
      <rPr>
        <sz val="10"/>
        <rFont val="Arial"/>
        <family val="2"/>
      </rPr>
      <t>Služby Carrier Broadband</t>
    </r>
  </si>
  <si>
    <r>
      <t xml:space="preserve">7) </t>
    </r>
    <r>
      <rPr>
        <sz val="10"/>
        <rFont val="Arial"/>
        <family val="2"/>
      </rPr>
      <t>Telefonní přístroje a zařízení</t>
    </r>
  </si>
  <si>
    <r>
      <t xml:space="preserve">8) </t>
    </r>
    <r>
      <rPr>
        <sz val="10"/>
        <rFont val="Arial"/>
        <family val="2"/>
      </rPr>
      <t>Včetně IP Connect and VPN</t>
    </r>
  </si>
  <si>
    <r>
      <t xml:space="preserve">9) </t>
    </r>
    <r>
      <rPr>
        <sz val="10"/>
        <rFont val="Arial"/>
        <family val="2"/>
      </rPr>
      <t>Včetně služeb s přidanou hodnotou (SMS, barevné linky apod.)</t>
    </r>
  </si>
  <si>
    <t>VÝNOSY - Mobilní segment</t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</si>
  <si>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</si>
  <si>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</si>
  <si>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</si>
  <si>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1)</t>
    </r>
  </si>
  <si>
    <r>
      <t xml:space="preserve">         Propojení </t>
    </r>
    <r>
      <rPr>
        <vertAlign val="superscript"/>
        <sz val="10"/>
        <rFont val="Arial"/>
        <family val="2"/>
      </rPr>
      <t>2)</t>
    </r>
  </si>
  <si>
    <r>
      <t xml:space="preserve">   Služby s přidanou hodnotou </t>
    </r>
    <r>
      <rPr>
        <vertAlign val="superscript"/>
        <sz val="10"/>
        <rFont val="Arial"/>
        <family val="2"/>
      </rPr>
      <t>3)</t>
    </r>
  </si>
  <si>
    <r>
      <t xml:space="preserve">   Ostatní výnosy </t>
    </r>
    <r>
      <rPr>
        <vertAlign val="superscript"/>
        <sz val="10"/>
        <rFont val="Arial"/>
        <family val="2"/>
      </rPr>
      <t>5)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</si>
  <si>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6)</t>
    </r>
  </si>
  <si>
    <r>
      <t>1)</t>
    </r>
    <r>
      <rPr>
        <sz val="10"/>
        <rFont val="Arial"/>
        <family val="2"/>
      </rPr>
      <t xml:space="preserve"> Odchozí provoz a roaming v zahraničí</t>
    </r>
  </si>
  <si>
    <r>
      <t>2)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</si>
  <si>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3)</t>
    </r>
    <r>
      <rPr>
        <sz val="10"/>
        <rFont val="Arial"/>
        <family val="2"/>
      </rPr>
      <t xml:space="preserve"> Včetně SMS &amp; MMS a služeb obsahu</t>
    </r>
  </si>
  <si>
    <r>
      <t>4)</t>
    </r>
    <r>
      <rPr>
        <sz val="10"/>
        <rFont val="Arial"/>
        <family val="2"/>
      </rPr>
      <t xml:space="preserve"> CDMA, GPRS, HSCSD, UMTS a ADSL</t>
    </r>
  </si>
  <si>
    <r>
      <t>5)</t>
    </r>
    <r>
      <rPr>
        <sz val="10"/>
        <rFont val="Arial"/>
        <family val="2"/>
      </rPr>
      <t xml:space="preserve"> Včetně IT Služeb a dalších</t>
    </r>
  </si>
  <si>
    <r>
      <t>6)</t>
    </r>
    <r>
      <rPr>
        <sz val="10"/>
        <rFont val="Arial"/>
        <family val="2"/>
      </rPr>
      <t xml:space="preserve"> Včetně poplatků za zřizování</t>
    </r>
  </si>
  <si>
    <t>PROVOZNÍ NÁKLADY - Segment pevných linek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</si>
  <si>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</si>
  <si>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t xml:space="preserve">   Náklady na propojení</t>
  </si>
  <si>
    <t xml:space="preserve">   Náklady na prodej zboží</t>
  </si>
  <si>
    <t xml:space="preserve">   Ostatní dodávky</t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</si>
  <si>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2)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</si>
  <si>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</si>
  <si>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</si>
  <si>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</si>
  <si>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</si>
  <si>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r>
      <t xml:space="preserve">   Spotřeba materiálu a energie </t>
    </r>
    <r>
      <rPr>
        <vertAlign val="superscript"/>
        <sz val="10"/>
        <rFont val="Arial"/>
        <family val="2"/>
      </rPr>
      <t>3)</t>
    </r>
  </si>
  <si>
    <r>
      <t xml:space="preserve">   Ostatní subdodávky </t>
    </r>
    <r>
      <rPr>
        <vertAlign val="superscript"/>
        <sz val="10"/>
        <rFont val="Arial"/>
        <family val="2"/>
      </rPr>
      <t>4)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</si>
  <si>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5)</t>
    </r>
  </si>
  <si>
    <t>Celkem provozní náklady</t>
  </si>
  <si>
    <t>PROVOZNÍ NÁKLADY - Mobilní segment</t>
  </si>
  <si>
    <r>
      <t xml:space="preserve">   Utility </t>
    </r>
    <r>
      <rPr>
        <vertAlign val="superscript"/>
        <sz val="10"/>
        <rFont val="Arial"/>
        <family val="2"/>
      </rPr>
      <t>3)</t>
    </r>
  </si>
  <si>
    <r>
      <t xml:space="preserve">Ostatní daně a poplatky </t>
    </r>
    <r>
      <rPr>
        <b/>
        <vertAlign val="superscript"/>
        <sz val="10"/>
        <color indexed="12"/>
        <rFont val="Arial"/>
        <family val="2"/>
      </rPr>
      <t>5)</t>
    </r>
  </si>
  <si>
    <r>
      <t>1)</t>
    </r>
    <r>
      <rPr>
        <sz val="10"/>
        <rFont val="Arial"/>
        <family val="2"/>
      </rPr>
      <t xml:space="preserve"> Nákupy a náklady na prodej</t>
    </r>
  </si>
  <si>
    <r>
      <t>2)</t>
    </r>
    <r>
      <rPr>
        <sz val="10"/>
        <rFont val="Arial"/>
        <family val="2"/>
      </rPr>
      <t xml:space="preserve"> Včetně nákladů souvisejících se snižováním počtu zaměstnanců</t>
    </r>
  </si>
  <si>
    <r>
      <t>3)</t>
    </r>
    <r>
      <rPr>
        <sz val="10"/>
        <rFont val="Arial"/>
        <family val="2"/>
      </rPr>
      <t xml:space="preserve"> Materiál a energie</t>
    </r>
  </si>
  <si>
    <r>
      <t>4)</t>
    </r>
    <r>
      <rPr>
        <sz val="10"/>
        <rFont val="Arial"/>
        <family val="2"/>
      </rPr>
      <t xml:space="preserve"> Včetně nákladů na poradenské služby</t>
    </r>
  </si>
  <si>
    <r>
      <t>5)</t>
    </r>
    <r>
      <rPr>
        <sz val="10"/>
        <rFont val="Arial"/>
        <family val="2"/>
      </rPr>
      <t xml:space="preserve"> Včetně opravných položek</t>
    </r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</si>
  <si>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</si>
  <si>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</si>
  <si>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</si>
  <si>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</si>
  <si>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</si>
  <si>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</si>
  <si>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</si>
  <si>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</si>
  <si>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</si>
  <si>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</si>
  <si>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</si>
  <si>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</si>
  <si>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</si>
  <si>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</si>
  <si>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</si>
  <si>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</si>
  <si>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</si>
  <si>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</si>
  <si>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</si>
  <si>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</si>
  <si>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</si>
  <si>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</si>
  <si>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</si>
  <si>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</si>
  <si>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</si>
  <si>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</si>
  <si>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</si>
  <si>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KONSOLIDOVANÝ PŘEHLED PENĚŽNÍCH TOKŮ</t>
  </si>
  <si>
    <t xml:space="preserve">    Placené úroky</t>
  </si>
  <si>
    <t xml:space="preserve">    Přijaté úroky</t>
  </si>
  <si>
    <t xml:space="preserve">    Zaplacená daň z příjmu za běžnou činnost</t>
  </si>
  <si>
    <t>Čistý peněžní tok z běžné činnosti</t>
  </si>
  <si>
    <t xml:space="preserve">    Pořízení hmotného a nehmotného dlouhodobého majetku</t>
  </si>
  <si>
    <t xml:space="preserve">    Nákup cenných papírů</t>
  </si>
  <si>
    <t xml:space="preserve">    Pořízení majetkové účasti</t>
  </si>
  <si>
    <t xml:space="preserve">    Prodej hmotného dlouhodobého majetku</t>
  </si>
  <si>
    <t xml:space="preserve">    Prodej cenných papírů</t>
  </si>
  <si>
    <t xml:space="preserve">    Prodej majetkové účasti</t>
  </si>
  <si>
    <t xml:space="preserve">    Přijaté dividendy</t>
  </si>
  <si>
    <t xml:space="preserve">    Poskytnutí úvěru</t>
  </si>
  <si>
    <t>Čistý peněžní tok z investiční činnosti</t>
  </si>
  <si>
    <r>
      <t xml:space="preserve">Volné peněžní toky I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</si>
  <si>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Volné peněžní toky II </t>
    </r>
    <r>
      <rPr>
        <b/>
        <vertAlign val="superscript"/>
        <sz val="10"/>
        <color indexed="12"/>
        <rFont val="Arial"/>
        <family val="2"/>
      </rPr>
      <t>2)</t>
    </r>
  </si>
  <si>
    <t>Čistý peněžní tok před financováním</t>
  </si>
  <si>
    <t>Čistý peněžní tok z finanční činnosti</t>
  </si>
  <si>
    <t>Vliv pohybu měnových kurzů</t>
  </si>
  <si>
    <t>Čistá změna stavu peněz a peněžních zůstatků</t>
  </si>
  <si>
    <t xml:space="preserve">    Splátka úvěru</t>
  </si>
  <si>
    <r>
      <t xml:space="preserve">1) </t>
    </r>
    <r>
      <rPr>
        <sz val="10"/>
        <rFont val="Arial"/>
        <family val="2"/>
      </rPr>
      <t xml:space="preserve">Čisté CF z běžné činnosti + čisté CF z investiční činnosti vyjma cenných papírů, majetkové účasti, dividend a úvěru </t>
    </r>
    <r>
      <rPr>
        <vertAlign val="superscript"/>
        <sz val="10"/>
        <rFont val="Arial"/>
        <family val="2"/>
      </rPr>
      <t xml:space="preserve"> </t>
    </r>
  </si>
  <si>
    <r>
      <t xml:space="preserve">2) </t>
    </r>
    <r>
      <rPr>
        <sz val="10"/>
        <rFont val="Arial CE"/>
        <family val="2"/>
      </rPr>
      <t xml:space="preserve">Čisté CF z běžné činnosti vyjma placených a přijatých úroků + čisté CF z investiční činnosti vyjma cenných papírů, majetkové účasti, dividend a úvěru </t>
    </r>
  </si>
  <si>
    <t>Rozvaha - Segment pevných linek</t>
  </si>
  <si>
    <t>Rozvaha - Mobilní segment</t>
  </si>
  <si>
    <t>PROVOZNÍ DATA - Segment pevných linek</t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</si>
  <si>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</si>
  <si>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</si>
  <si>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</si>
  <si>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</si>
  <si>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</si>
  <si>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</si>
  <si>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</si>
  <si>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</si>
  <si>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</si>
  <si>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</si>
  <si>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2)</t>
    </r>
  </si>
  <si>
    <t>Počet zaměstnanců ČESKÉHO TELECOMU na konci období</t>
  </si>
  <si>
    <t>Linek na zaměstnance, na konci období.</t>
  </si>
  <si>
    <t>Počet zaměstnanců ostatní dceřinných společností</t>
  </si>
  <si>
    <t>PROVOZNÍ DATA - Mobilní segment</t>
  </si>
  <si>
    <r>
      <t xml:space="preserve">Počet zákazníků Eurotelu na konci období (x 1000) </t>
    </r>
    <r>
      <rPr>
        <b/>
        <vertAlign val="superscript"/>
        <sz val="10"/>
        <color indexed="12"/>
        <rFont val="Arial"/>
        <family val="2"/>
      </rPr>
      <t>3)</t>
    </r>
  </si>
  <si>
    <r>
      <t xml:space="preserve">zákazníci smluvních služeb </t>
    </r>
    <r>
      <rPr>
        <vertAlign val="superscript"/>
        <sz val="10"/>
        <rFont val="Arial"/>
        <family val="2"/>
      </rPr>
      <t>4)</t>
    </r>
  </si>
  <si>
    <r>
      <t xml:space="preserve">zákazníci předpalcených služeb </t>
    </r>
    <r>
      <rPr>
        <vertAlign val="superscript"/>
        <sz val="10"/>
        <rFont val="Arial"/>
        <family val="2"/>
      </rPr>
      <t>3) 4)</t>
    </r>
  </si>
  <si>
    <t>Zákazníci data</t>
  </si>
  <si>
    <t>GPRS zákazníci s paušální platbou za internet (x 1000)</t>
  </si>
  <si>
    <t>CDMA zákazníci (x 1000)</t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</si>
  <si>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 xml:space="preserve">5) </t>
    </r>
  </si>
  <si>
    <t>Prům. měs. výnos na zák. smluvních služeb (v Kč)</t>
  </si>
  <si>
    <t>Prům. měs. výnos na zák. předplacených služeb (v Kč)</t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</si>
  <si>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6)</t>
    </r>
  </si>
  <si>
    <t xml:space="preserve">Datové služby bez SMS jako % prům.měs.výn.dat.sl. </t>
  </si>
  <si>
    <t>Celk. počet minut - odchozích &amp; přích. (x 1 000 000)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</si>
  <si>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7)</t>
    </r>
  </si>
  <si>
    <t>Celkový počet SMS (x 1 000 000)</t>
  </si>
  <si>
    <t>Počet zaměstnanců Eurotelu na konci období</t>
  </si>
  <si>
    <t>Míra odchodu zákazníků (měsíční průměr)</t>
  </si>
  <si>
    <t xml:space="preserve">Míra odchodu zákazníků (měsíční průměr za čtvrtletí) </t>
  </si>
  <si>
    <r>
      <t>1)</t>
    </r>
    <r>
      <rPr>
        <sz val="10"/>
        <rFont val="Arial"/>
        <family val="0"/>
      </rPr>
      <t xml:space="preserve"> Placený (IOL) a zdarma (Quick.cz) přístup a Internet Expres (Český Telecom)</t>
    </r>
  </si>
  <si>
    <r>
      <t>2)</t>
    </r>
    <r>
      <rPr>
        <sz val="10"/>
        <rFont val="Arial"/>
        <family val="0"/>
      </rPr>
      <t xml:space="preserve"> Příchozí + odchozí</t>
    </r>
  </si>
  <si>
    <r>
      <t>4)</t>
    </r>
    <r>
      <rPr>
        <sz val="10"/>
        <rFont val="Arial"/>
        <family val="0"/>
      </rPr>
      <t xml:space="preserve"> zákazníci GSM, NMT a CDMA</t>
    </r>
  </si>
  <si>
    <r>
      <t>5)</t>
    </r>
    <r>
      <rPr>
        <sz val="10"/>
        <rFont val="Arial"/>
        <family val="0"/>
      </rPr>
      <t xml:space="preserve"> Průměrný měsíční výnos na zákazníka = Průměrné výnosy z poskytování mobilních služeb vyjma roamingu zákazníků zahraničních operátorů připadající</t>
    </r>
  </si>
  <si>
    <t xml:space="preserve">   měsíčně na jednoho zákazníka; vykázáno na základě nové metodologie výpočtu zákazníků GSM předplacených služeb (viz. poznámka 3)</t>
  </si>
  <si>
    <r>
      <t xml:space="preserve">6) </t>
    </r>
    <r>
      <rPr>
        <sz val="10"/>
        <rFont val="Arial"/>
        <family val="2"/>
      </rPr>
      <t>Datové služby = Služby s přidanou hodnotou + Internet &amp; Data</t>
    </r>
  </si>
  <si>
    <t xml:space="preserve">   (viz. poznámka 3)</t>
  </si>
  <si>
    <r>
      <t>7)</t>
    </r>
    <r>
      <rPr>
        <sz val="10"/>
        <rFont val="Arial"/>
        <family val="0"/>
      </rPr>
      <t xml:space="preserve"> Průměrný počet minut užití na zákazníka měsíčně = Příchozí + odchozí; vykázáno na základě nové metodologie výpočtu zákazníků předplacených služeb </t>
    </r>
  </si>
  <si>
    <t xml:space="preserve">    kredit v posledních 13 měsících); z důvodu srovnání jsme upravili počty zákazníků předplacených služeb k 31.12. 2004 a 30.6. 2005</t>
  </si>
  <si>
    <r>
      <t>3)</t>
    </r>
    <r>
      <rPr>
        <sz val="10"/>
        <rFont val="Arial"/>
        <family val="0"/>
      </rPr>
      <t xml:space="preserve"> Eurotel změnil k 30.6. 2005 metodologii výpočtu zákazníků předplacených služeb (zákazník předplacených služeb = zákazník, který si dobil svůj</t>
    </r>
  </si>
  <si>
    <t>Celkové přístupy</t>
  </si>
  <si>
    <t>Maloobchodní přístupy</t>
  </si>
  <si>
    <r>
      <t xml:space="preserve">Pevné telefonní linky </t>
    </r>
    <r>
      <rPr>
        <vertAlign val="superscript"/>
        <sz val="10"/>
        <rFont val="Arial"/>
        <family val="2"/>
      </rPr>
      <t>1)</t>
    </r>
  </si>
  <si>
    <t>Internet a datové přístupy</t>
  </si>
  <si>
    <t>Vytáčený přístup</t>
  </si>
  <si>
    <r>
      <t xml:space="preserve">Ostatní </t>
    </r>
    <r>
      <rPr>
        <vertAlign val="superscript"/>
        <sz val="10"/>
        <rFont val="Arial"/>
        <family val="2"/>
      </rPr>
      <t>3)</t>
    </r>
  </si>
  <si>
    <t>Placená televize</t>
  </si>
  <si>
    <t>Velkoobchodní přístupy</t>
  </si>
  <si>
    <t>Zpřístupněné místní smyčky</t>
  </si>
  <si>
    <t>Velkoobchodní přístupy ADSL</t>
  </si>
  <si>
    <r>
      <t xml:space="preserve">Ostatní </t>
    </r>
    <r>
      <rPr>
        <vertAlign val="superscript"/>
        <sz val="10"/>
        <rFont val="Arial"/>
        <family val="2"/>
      </rPr>
      <t>4)</t>
    </r>
  </si>
  <si>
    <t>n.a.</t>
  </si>
  <si>
    <r>
      <t xml:space="preserve">Vysokorychlostní přístup 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</si>
</sst>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"/>
      <family val="2"/>
    </font>
    <font>
      <vertAlign val="superscript"/>
      <sz val="10"/>
      <color indexed="12"/>
      <name val="Arial"/>
      <family val="2"/>
    </font>
    <font>
      <i/>
      <sz val="10"/>
      <color indexed="10"/>
      <name val="Arial CE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2"/>
      <name val="Arial CE"/>
      <family val="0"/>
    </font>
    <font>
      <vertAlign val="superscript"/>
      <sz val="10"/>
      <name val="Arial CE"/>
      <family val="2"/>
    </font>
    <font>
      <b/>
      <i/>
      <vertAlign val="superscript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2" fontId="2" fillId="0" borderId="8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2" fillId="0" borderId="8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4" fontId="2" fillId="0" borderId="8" xfId="26" applyNumberFormat="1" applyFont="1" applyBorder="1" applyAlignment="1">
      <alignment horizontal="right"/>
    </xf>
    <xf numFmtId="172" fontId="2" fillId="0" borderId="6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3" fontId="5" fillId="0" borderId="0" xfId="26" applyNumberFormat="1" applyFont="1" applyBorder="1" applyAlignment="1">
      <alignment horizontal="right"/>
    </xf>
    <xf numFmtId="173" fontId="5" fillId="0" borderId="4" xfId="26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0" xfId="26" applyFont="1" applyAlignment="1">
      <alignment/>
    </xf>
    <xf numFmtId="173" fontId="0" fillId="0" borderId="0" xfId="26" applyNumberFormat="1" applyFont="1" applyAlignment="1">
      <alignment/>
    </xf>
    <xf numFmtId="172" fontId="0" fillId="0" borderId="0" xfId="0" applyNumberFormat="1" applyFont="1" applyAlignment="1">
      <alignment/>
    </xf>
    <xf numFmtId="174" fontId="10" fillId="0" borderId="0" xfId="0" applyNumberFormat="1" applyFont="1" applyBorder="1" applyAlignment="1">
      <alignment horizontal="right"/>
    </xf>
    <xf numFmtId="172" fontId="9" fillId="0" borderId="4" xfId="0" applyNumberFormat="1" applyFont="1" applyBorder="1" applyAlignment="1">
      <alignment horizontal="right"/>
    </xf>
    <xf numFmtId="174" fontId="10" fillId="0" borderId="4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4" fillId="0" borderId="0" xfId="24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5" fillId="0" borderId="0" xfId="23" applyFont="1" applyFill="1" applyAlignment="1">
      <alignment wrapText="1"/>
      <protection/>
    </xf>
    <xf numFmtId="0" fontId="15" fillId="0" borderId="0" xfId="23" applyFont="1" applyFill="1" applyBorder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4" xfId="25" applyNumberFormat="1" applyFont="1" applyFill="1" applyBorder="1" applyAlignment="1">
      <alignment horizontal="right" wrapText="1"/>
      <protection/>
    </xf>
    <xf numFmtId="174" fontId="0" fillId="0" borderId="4" xfId="26" applyNumberFormat="1" applyFont="1" applyFill="1" applyBorder="1" applyAlignment="1">
      <alignment horizontal="right"/>
    </xf>
    <xf numFmtId="174" fontId="1" fillId="0" borderId="4" xfId="26" applyNumberFormat="1" applyFont="1" applyFill="1" applyBorder="1" applyAlignment="1">
      <alignment horizontal="right"/>
    </xf>
    <xf numFmtId="0" fontId="0" fillId="0" borderId="2" xfId="23" applyFont="1" applyFill="1" applyBorder="1" applyAlignment="1" quotePrefix="1">
      <alignment horizontal="left" wrapText="1"/>
      <protection/>
    </xf>
    <xf numFmtId="172" fontId="0" fillId="0" borderId="0" xfId="23" applyNumberFormat="1" applyFont="1" applyFill="1" applyBorder="1" applyAlignment="1" quotePrefix="1">
      <alignment horizontal="right" wrapText="1"/>
      <protection/>
    </xf>
    <xf numFmtId="172" fontId="0" fillId="0" borderId="4" xfId="23" applyNumberFormat="1" applyFont="1" applyFill="1" applyBorder="1" applyAlignment="1" quotePrefix="1">
      <alignment horizontal="right" wrapText="1"/>
      <protection/>
    </xf>
    <xf numFmtId="174" fontId="0" fillId="0" borderId="4" xfId="23" applyNumberFormat="1" applyFont="1" applyFill="1" applyBorder="1" applyAlignment="1" quotePrefix="1">
      <alignment horizontal="righ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172" fontId="0" fillId="0" borderId="4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6" applyFont="1" applyFill="1" applyBorder="1" applyAlignment="1">
      <alignment horizontal="right"/>
    </xf>
    <xf numFmtId="174" fontId="0" fillId="0" borderId="4" xfId="26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172" fontId="0" fillId="0" borderId="0" xfId="26" applyNumberFormat="1" applyFont="1" applyFill="1" applyBorder="1" applyAlignment="1">
      <alignment wrapText="1"/>
    </xf>
    <xf numFmtId="172" fontId="0" fillId="0" borderId="4" xfId="26" applyNumberFormat="1" applyFont="1" applyFill="1" applyBorder="1" applyAlignment="1">
      <alignment wrapText="1"/>
    </xf>
    <xf numFmtId="0" fontId="0" fillId="0" borderId="2" xfId="25" applyFont="1" applyFill="1" applyBorder="1" applyAlignment="1">
      <alignment horizontal="left" wrapText="1"/>
      <protection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4" xfId="25" applyNumberFormat="1" applyFont="1" applyFill="1" applyBorder="1" applyAlignment="1">
      <alignment horizontal="left" wrapText="1"/>
      <protection/>
    </xf>
    <xf numFmtId="172" fontId="17" fillId="0" borderId="0" xfId="25" applyNumberFormat="1" applyFont="1" applyFill="1" applyBorder="1" applyAlignment="1">
      <alignment horizontal="right" wrapText="1"/>
      <protection/>
    </xf>
    <xf numFmtId="172" fontId="17" fillId="0" borderId="4" xfId="25" applyNumberFormat="1" applyFont="1" applyFill="1" applyBorder="1" applyAlignment="1">
      <alignment horizontal="righ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8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2" fillId="0" borderId="8" xfId="25" applyNumberFormat="1" applyFont="1" applyFill="1" applyBorder="1" applyAlignment="1">
      <alignment horizontal="right"/>
      <protection/>
    </xf>
    <xf numFmtId="174" fontId="2" fillId="0" borderId="8" xfId="26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4" xfId="25" applyNumberFormat="1" applyFont="1" applyFill="1" applyBorder="1" applyAlignment="1">
      <alignment horizontal="right" wrapText="1"/>
      <protection/>
    </xf>
    <xf numFmtId="174" fontId="2" fillId="0" borderId="4" xfId="26" applyNumberFormat="1" applyFont="1" applyFill="1" applyBorder="1" applyAlignment="1">
      <alignment horizontal="right"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0" fontId="2" fillId="0" borderId="3" xfId="25" applyFont="1" applyFill="1" applyBorder="1" applyAlignment="1">
      <alignment wrapText="1"/>
      <protection/>
    </xf>
    <xf numFmtId="172" fontId="2" fillId="0" borderId="7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4" fontId="2" fillId="0" borderId="5" xfId="26" applyNumberFormat="1" applyFont="1" applyFill="1" applyBorder="1" applyAlignment="1">
      <alignment horizontal="right"/>
    </xf>
    <xf numFmtId="174" fontId="2" fillId="0" borderId="4" xfId="26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174" fontId="2" fillId="0" borderId="5" xfId="26" applyNumberFormat="1" applyFont="1" applyFill="1" applyBorder="1" applyAlignment="1">
      <alignment horizontal="right" wrapText="1"/>
    </xf>
    <xf numFmtId="0" fontId="0" fillId="0" borderId="0" xfId="22" applyFont="1" applyFill="1">
      <alignment/>
      <protection/>
    </xf>
    <xf numFmtId="0" fontId="15" fillId="0" borderId="9" xfId="23" applyFont="1" applyFill="1" applyBorder="1" applyAlignment="1">
      <alignment wrapText="1"/>
      <protection/>
    </xf>
    <xf numFmtId="174" fontId="15" fillId="0" borderId="0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wrapText="1"/>
      <protection/>
    </xf>
    <xf numFmtId="174" fontId="16" fillId="0" borderId="4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horizontal="right" wrapText="1"/>
      <protection/>
    </xf>
    <xf numFmtId="174" fontId="15" fillId="0" borderId="4" xfId="23" applyNumberFormat="1" applyFont="1" applyFill="1" applyBorder="1" applyAlignment="1">
      <alignment wrapText="1"/>
      <protection/>
    </xf>
    <xf numFmtId="0" fontId="16" fillId="0" borderId="8" xfId="23" applyFont="1" applyFill="1" applyBorder="1" applyAlignment="1">
      <alignment horizontal="right" vertical="center" wrapText="1"/>
      <protection/>
    </xf>
    <xf numFmtId="0" fontId="16" fillId="0" borderId="4" xfId="23" applyFont="1" applyFill="1" applyBorder="1" applyAlignment="1">
      <alignment horizontal="right" vertical="center" wrapText="1"/>
      <protection/>
    </xf>
    <xf numFmtId="9" fontId="0" fillId="0" borderId="0" xfId="26" applyFont="1" applyFill="1" applyAlignment="1">
      <alignment/>
    </xf>
    <xf numFmtId="3" fontId="16" fillId="0" borderId="0" xfId="23" applyNumberFormat="1" applyFont="1" applyFill="1" applyBorder="1" applyAlignment="1">
      <alignment wrapText="1"/>
      <protection/>
    </xf>
    <xf numFmtId="0" fontId="15" fillId="0" borderId="7" xfId="23" applyFont="1" applyFill="1" applyBorder="1" applyAlignment="1">
      <alignment wrapText="1"/>
      <protection/>
    </xf>
    <xf numFmtId="0" fontId="0" fillId="0" borderId="5" xfId="22" applyFont="1" applyFill="1" applyBorder="1">
      <alignment/>
      <protection/>
    </xf>
    <xf numFmtId="3" fontId="1" fillId="0" borderId="6" xfId="26" applyNumberFormat="1" applyFont="1" applyFill="1" applyBorder="1" applyAlignment="1">
      <alignment horizontal="right"/>
    </xf>
    <xf numFmtId="0" fontId="1" fillId="0" borderId="0" xfId="26" applyNumberFormat="1" applyFont="1" applyFill="1" applyBorder="1" applyAlignment="1">
      <alignment horizontal="right"/>
    </xf>
    <xf numFmtId="0" fontId="0" fillId="0" borderId="2" xfId="24" applyFont="1" applyFill="1" applyBorder="1" applyAlignment="1">
      <alignment wrapText="1"/>
      <protection/>
    </xf>
    <xf numFmtId="172" fontId="0" fillId="0" borderId="0" xfId="26" applyNumberFormat="1" applyFont="1" applyFill="1" applyBorder="1" applyAlignment="1">
      <alignment horizontal="right" wrapText="1"/>
    </xf>
    <xf numFmtId="172" fontId="0" fillId="0" borderId="4" xfId="26" applyNumberFormat="1" applyFont="1" applyFill="1" applyBorder="1" applyAlignment="1">
      <alignment horizontal="right" wrapText="1"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wrapText="1"/>
      <protection/>
    </xf>
    <xf numFmtId="3" fontId="15" fillId="0" borderId="0" xfId="23" applyNumberFormat="1" applyFont="1" applyFill="1" applyBorder="1" applyAlignment="1">
      <alignment wrapText="1"/>
      <protection/>
    </xf>
    <xf numFmtId="3" fontId="15" fillId="0" borderId="4" xfId="23" applyNumberFormat="1" applyFont="1" applyFill="1" applyBorder="1" applyAlignment="1">
      <alignment wrapText="1"/>
      <protection/>
    </xf>
    <xf numFmtId="3" fontId="16" fillId="0" borderId="0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horizontal="left" wrapText="1"/>
      <protection/>
    </xf>
    <xf numFmtId="0" fontId="0" fillId="0" borderId="2" xfId="24" applyFont="1" applyFill="1" applyBorder="1" applyAlignment="1">
      <alignment horizontal="left" indent="1"/>
      <protection/>
    </xf>
    <xf numFmtId="3" fontId="15" fillId="0" borderId="0" xfId="23" applyNumberFormat="1" applyFont="1" applyFill="1" applyBorder="1" applyAlignment="1">
      <alignment wrapText="1"/>
      <protection/>
    </xf>
    <xf numFmtId="3" fontId="19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left"/>
      <protection/>
    </xf>
    <xf numFmtId="174" fontId="15" fillId="0" borderId="4" xfId="23" applyNumberFormat="1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/>
      <protection/>
    </xf>
    <xf numFmtId="1" fontId="15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justify"/>
      <protection/>
    </xf>
    <xf numFmtId="3" fontId="15" fillId="0" borderId="0" xfId="26" applyNumberFormat="1" applyFont="1" applyFill="1" applyBorder="1" applyAlignment="1">
      <alignment wrapText="1"/>
    </xf>
    <xf numFmtId="0" fontId="0" fillId="0" borderId="0" xfId="24" applyFont="1" applyFill="1">
      <alignment/>
      <protection/>
    </xf>
    <xf numFmtId="1" fontId="0" fillId="0" borderId="0" xfId="22" applyNumberFormat="1" applyFont="1" applyFill="1" applyBorder="1" applyAlignment="1">
      <alignment wrapText="1"/>
      <protection/>
    </xf>
    <xf numFmtId="43" fontId="15" fillId="0" borderId="0" xfId="16" applyFont="1" applyFill="1" applyBorder="1" applyAlignment="1">
      <alignment wrapText="1"/>
    </xf>
    <xf numFmtId="173" fontId="0" fillId="0" borderId="0" xfId="26" applyNumberFormat="1" applyFont="1" applyFill="1" applyBorder="1" applyAlignment="1">
      <alignment/>
    </xf>
    <xf numFmtId="0" fontId="0" fillId="0" borderId="0" xfId="23" applyFont="1" applyFill="1" applyAlignment="1">
      <alignment wrapText="1"/>
      <protection/>
    </xf>
    <xf numFmtId="0" fontId="20" fillId="0" borderId="0" xfId="22" applyFont="1" applyFill="1">
      <alignment/>
      <protection/>
    </xf>
    <xf numFmtId="0" fontId="20" fillId="0" borderId="0" xfId="22" applyFont="1" applyFill="1" applyAlignment="1">
      <alignment horizontal="right"/>
      <protection/>
    </xf>
    <xf numFmtId="9" fontId="20" fillId="0" borderId="0" xfId="26" applyFont="1" applyFill="1" applyAlignment="1">
      <alignment horizontal="right"/>
    </xf>
    <xf numFmtId="0" fontId="21" fillId="0" borderId="0" xfId="22" applyFont="1" applyFill="1">
      <alignment/>
      <protection/>
    </xf>
    <xf numFmtId="3" fontId="20" fillId="0" borderId="0" xfId="22" applyNumberFormat="1" applyFont="1" applyFill="1" applyAlignment="1">
      <alignment horizontal="right"/>
      <protection/>
    </xf>
    <xf numFmtId="3" fontId="15" fillId="0" borderId="9" xfId="23" applyNumberFormat="1" applyFont="1" applyFill="1" applyBorder="1" applyAlignment="1">
      <alignment wrapText="1"/>
      <protection/>
    </xf>
    <xf numFmtId="3" fontId="15" fillId="0" borderId="4" xfId="23" applyNumberFormat="1" applyFont="1" applyFill="1" applyBorder="1" applyAlignment="1">
      <alignment wrapText="1"/>
      <protection/>
    </xf>
    <xf numFmtId="1" fontId="15" fillId="0" borderId="9" xfId="23" applyNumberFormat="1" applyFont="1" applyFill="1" applyBorder="1" applyAlignment="1">
      <alignment wrapText="1"/>
      <protection/>
    </xf>
    <xf numFmtId="1" fontId="15" fillId="0" borderId="4" xfId="23" applyNumberFormat="1" applyFont="1" applyFill="1" applyBorder="1" applyAlignment="1">
      <alignment wrapText="1"/>
      <protection/>
    </xf>
    <xf numFmtId="3" fontId="15" fillId="0" borderId="9" xfId="26" applyNumberFormat="1" applyFont="1" applyFill="1" applyBorder="1" applyAlignment="1">
      <alignment wrapText="1"/>
    </xf>
    <xf numFmtId="3" fontId="15" fillId="0" borderId="4" xfId="26" applyNumberFormat="1" applyFont="1" applyFill="1" applyBorder="1" applyAlignment="1">
      <alignment wrapText="1"/>
    </xf>
    <xf numFmtId="3" fontId="15" fillId="0" borderId="9" xfId="23" applyNumberFormat="1" applyFont="1" applyFill="1" applyBorder="1" applyAlignment="1">
      <alignment wrapText="1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0" fontId="0" fillId="0" borderId="0" xfId="24" applyFont="1" applyFill="1" applyBorder="1" applyAlignment="1">
      <alignment/>
      <protection/>
    </xf>
    <xf numFmtId="172" fontId="0" fillId="0" borderId="9" xfId="26" applyNumberFormat="1" applyFont="1" applyFill="1" applyBorder="1" applyAlignment="1">
      <alignment horizontal="right" wrapText="1"/>
    </xf>
    <xf numFmtId="172" fontId="15" fillId="0" borderId="9" xfId="23" applyNumberFormat="1" applyFont="1" applyFill="1" applyBorder="1" applyAlignment="1">
      <alignment wrapText="1"/>
      <protection/>
    </xf>
    <xf numFmtId="172" fontId="15" fillId="0" borderId="9" xfId="23" applyNumberFormat="1" applyFont="1" applyFill="1" applyBorder="1" applyAlignment="1">
      <alignment wrapText="1"/>
      <protection/>
    </xf>
    <xf numFmtId="0" fontId="15" fillId="0" borderId="10" xfId="23" applyFont="1" applyFill="1" applyBorder="1" applyAlignment="1">
      <alignment wrapText="1"/>
      <protection/>
    </xf>
    <xf numFmtId="0" fontId="15" fillId="0" borderId="5" xfId="23" applyFont="1" applyFill="1" applyBorder="1" applyAlignment="1">
      <alignment horizontal="left" wrapText="1"/>
      <protection/>
    </xf>
    <xf numFmtId="0" fontId="0" fillId="0" borderId="3" xfId="22" applyFont="1" applyFill="1" applyBorder="1">
      <alignment/>
      <protection/>
    </xf>
    <xf numFmtId="172" fontId="15" fillId="0" borderId="4" xfId="23" applyNumberFormat="1" applyFont="1" applyFill="1" applyBorder="1" applyAlignment="1">
      <alignment horizontal="right" wrapText="1"/>
      <protection/>
    </xf>
    <xf numFmtId="3" fontId="19" fillId="0" borderId="9" xfId="23" applyNumberFormat="1" applyFont="1" applyFill="1" applyBorder="1" applyAlignment="1">
      <alignment wrapText="1"/>
      <protection/>
    </xf>
    <xf numFmtId="3" fontId="16" fillId="0" borderId="9" xfId="23" applyNumberFormat="1" applyFont="1" applyFill="1" applyBorder="1" applyAlignment="1">
      <alignment wrapText="1"/>
      <protection/>
    </xf>
    <xf numFmtId="0" fontId="0" fillId="0" borderId="2" xfId="22" applyFont="1" applyFill="1" applyBorder="1" applyAlignment="1">
      <alignment/>
      <protection/>
    </xf>
    <xf numFmtId="3" fontId="0" fillId="0" borderId="2" xfId="16" applyNumberFormat="1" applyFont="1" applyFill="1" applyBorder="1" applyAlignment="1">
      <alignment horizontal="right"/>
    </xf>
    <xf numFmtId="172" fontId="15" fillId="0" borderId="0" xfId="23" applyNumberFormat="1" applyFont="1" applyFill="1" applyBorder="1" applyAlignment="1">
      <alignment horizontal="right" wrapText="1"/>
      <protection/>
    </xf>
    <xf numFmtId="0" fontId="0" fillId="0" borderId="7" xfId="22" applyFont="1" applyFill="1" applyBorder="1">
      <alignment/>
      <protection/>
    </xf>
    <xf numFmtId="0" fontId="15" fillId="0" borderId="7" xfId="23" applyFont="1" applyFill="1" applyBorder="1" applyAlignment="1">
      <alignment horizontal="left" wrapText="1"/>
      <protection/>
    </xf>
    <xf numFmtId="0" fontId="15" fillId="0" borderId="0" xfId="23" applyFont="1" applyFill="1" applyBorder="1" applyAlignment="1" quotePrefix="1">
      <alignment horizontal="right" wrapText="1"/>
      <protection/>
    </xf>
    <xf numFmtId="1" fontId="15" fillId="0" borderId="4" xfId="23" applyNumberFormat="1" applyFont="1" applyFill="1" applyBorder="1" applyAlignment="1">
      <alignment wrapText="1"/>
      <protection/>
    </xf>
    <xf numFmtId="0" fontId="0" fillId="0" borderId="2" xfId="22" applyFont="1" applyFill="1" applyBorder="1" applyAlignment="1">
      <alignment/>
      <protection/>
    </xf>
    <xf numFmtId="174" fontId="15" fillId="0" borderId="2" xfId="23" applyNumberFormat="1" applyFont="1" applyFill="1" applyBorder="1" applyAlignment="1">
      <alignment wrapText="1"/>
      <protection/>
    </xf>
    <xf numFmtId="174" fontId="15" fillId="0" borderId="2" xfId="23" applyNumberFormat="1" applyFont="1" applyFill="1" applyBorder="1" applyAlignment="1">
      <alignment wrapText="1"/>
      <protection/>
    </xf>
    <xf numFmtId="0" fontId="22" fillId="0" borderId="0" xfId="22" applyFont="1" applyFill="1" applyAlignment="1">
      <alignment horizontal="left" indent="1"/>
      <protection/>
    </xf>
    <xf numFmtId="0" fontId="2" fillId="0" borderId="1" xfId="24" applyFont="1" applyFill="1" applyBorder="1" applyAlignment="1">
      <alignment wrapText="1"/>
      <protection/>
    </xf>
    <xf numFmtId="172" fontId="2" fillId="0" borderId="6" xfId="24" applyNumberFormat="1" applyFont="1" applyFill="1" applyBorder="1" applyAlignment="1">
      <alignment horizontal="right" wrapText="1"/>
      <protection/>
    </xf>
    <xf numFmtId="172" fontId="2" fillId="0" borderId="8" xfId="24" applyNumberFormat="1" applyFont="1" applyFill="1" applyBorder="1" applyAlignment="1">
      <alignment horizontal="right" wrapText="1"/>
      <protection/>
    </xf>
    <xf numFmtId="174" fontId="23" fillId="0" borderId="8" xfId="23" applyNumberFormat="1" applyFont="1" applyFill="1" applyBorder="1" applyAlignment="1">
      <alignment wrapText="1"/>
      <protection/>
    </xf>
    <xf numFmtId="172" fontId="2" fillId="0" borderId="11" xfId="24" applyNumberFormat="1" applyFont="1" applyFill="1" applyBorder="1" applyAlignment="1">
      <alignment horizontal="right" wrapText="1"/>
      <protection/>
    </xf>
    <xf numFmtId="172" fontId="23" fillId="0" borderId="8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wrapText="1"/>
      <protection/>
    </xf>
    <xf numFmtId="183" fontId="23" fillId="0" borderId="4" xfId="23" applyNumberFormat="1" applyFont="1" applyFill="1" applyBorder="1" applyAlignment="1">
      <alignment wrapText="1"/>
      <protection/>
    </xf>
    <xf numFmtId="172" fontId="23" fillId="0" borderId="4" xfId="23" applyNumberFormat="1" applyFont="1" applyFill="1" applyBorder="1" applyAlignment="1">
      <alignment wrapText="1"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172" fontId="2" fillId="0" borderId="4" xfId="24" applyNumberFormat="1" applyFont="1" applyFill="1" applyBorder="1" applyAlignment="1">
      <alignment horizontal="right" wrapText="1"/>
      <protection/>
    </xf>
    <xf numFmtId="174" fontId="23" fillId="0" borderId="4" xfId="23" applyNumberFormat="1" applyFont="1" applyFill="1" applyBorder="1" applyAlignment="1">
      <alignment wrapText="1"/>
      <protection/>
    </xf>
    <xf numFmtId="172" fontId="2" fillId="0" borderId="9" xfId="24" applyNumberFormat="1" applyFont="1" applyFill="1" applyBorder="1" applyAlignment="1">
      <alignment horizontal="right" wrapText="1"/>
      <protection/>
    </xf>
    <xf numFmtId="172" fontId="23" fillId="0" borderId="4" xfId="23" applyNumberFormat="1" applyFont="1" applyFill="1" applyBorder="1" applyAlignment="1">
      <alignment wrapText="1"/>
      <protection/>
    </xf>
    <xf numFmtId="172" fontId="23" fillId="0" borderId="0" xfId="23" applyNumberFormat="1" applyFont="1" applyFill="1" applyBorder="1" applyAlignment="1">
      <alignment wrapText="1"/>
      <protection/>
    </xf>
    <xf numFmtId="174" fontId="23" fillId="0" borderId="4" xfId="23" applyNumberFormat="1" applyFont="1" applyFill="1" applyBorder="1" applyAlignment="1">
      <alignment wrapText="1"/>
      <protection/>
    </xf>
    <xf numFmtId="172" fontId="23" fillId="0" borderId="9" xfId="23" applyNumberFormat="1" applyFont="1" applyFill="1" applyBorder="1" applyAlignment="1">
      <alignment wrapText="1"/>
      <protection/>
    </xf>
    <xf numFmtId="3" fontId="23" fillId="0" borderId="0" xfId="23" applyNumberFormat="1" applyFont="1" applyFill="1" applyBorder="1" applyAlignment="1">
      <alignment wrapText="1"/>
      <protection/>
    </xf>
    <xf numFmtId="3" fontId="23" fillId="0" borderId="4" xfId="23" applyNumberFormat="1" applyFont="1" applyFill="1" applyBorder="1" applyAlignment="1">
      <alignment wrapText="1"/>
      <protection/>
    </xf>
    <xf numFmtId="3" fontId="23" fillId="0" borderId="0" xfId="23" applyNumberFormat="1" applyFont="1" applyFill="1" applyBorder="1" applyAlignment="1">
      <alignment wrapText="1"/>
      <protection/>
    </xf>
    <xf numFmtId="3" fontId="23" fillId="0" borderId="4" xfId="23" applyNumberFormat="1" applyFont="1" applyFill="1" applyBorder="1" applyAlignment="1">
      <alignment wrapText="1"/>
      <protection/>
    </xf>
    <xf numFmtId="172" fontId="23" fillId="0" borderId="9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left"/>
      <protection/>
    </xf>
    <xf numFmtId="3" fontId="23" fillId="0" borderId="11" xfId="23" applyNumberFormat="1" applyFont="1" applyFill="1" applyBorder="1" applyAlignment="1">
      <alignment wrapText="1"/>
      <protection/>
    </xf>
    <xf numFmtId="3" fontId="23" fillId="0" borderId="8" xfId="23" applyNumberFormat="1" applyFont="1" applyFill="1" applyBorder="1" applyAlignment="1">
      <alignment wrapText="1"/>
      <protection/>
    </xf>
    <xf numFmtId="174" fontId="23" fillId="0" borderId="8" xfId="23" applyNumberFormat="1" applyFont="1" applyFill="1" applyBorder="1" applyAlignment="1">
      <alignment wrapText="1"/>
      <protection/>
    </xf>
    <xf numFmtId="174" fontId="23" fillId="0" borderId="1" xfId="23" applyNumberFormat="1" applyFont="1" applyFill="1" applyBorder="1" applyAlignment="1">
      <alignment wrapText="1"/>
      <protection/>
    </xf>
    <xf numFmtId="3" fontId="23" fillId="0" borderId="9" xfId="23" applyNumberFormat="1" applyFont="1" applyFill="1" applyBorder="1" applyAlignment="1">
      <alignment wrapText="1"/>
      <protection/>
    </xf>
    <xf numFmtId="174" fontId="23" fillId="0" borderId="2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/>
      <protection/>
    </xf>
    <xf numFmtId="174" fontId="23" fillId="0" borderId="2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justify"/>
      <protection/>
    </xf>
    <xf numFmtId="0" fontId="2" fillId="0" borderId="3" xfId="24" applyFont="1" applyFill="1" applyBorder="1" applyAlignment="1">
      <alignment wrapText="1"/>
      <protection/>
    </xf>
    <xf numFmtId="3" fontId="23" fillId="0" borderId="10" xfId="23" applyNumberFormat="1" applyFont="1" applyFill="1" applyBorder="1" applyAlignment="1">
      <alignment wrapText="1"/>
      <protection/>
    </xf>
    <xf numFmtId="3" fontId="23" fillId="0" borderId="5" xfId="23" applyNumberFormat="1" applyFont="1" applyFill="1" applyBorder="1" applyAlignment="1">
      <alignment wrapText="1"/>
      <protection/>
    </xf>
    <xf numFmtId="174" fontId="23" fillId="0" borderId="5" xfId="23" applyNumberFormat="1" applyFont="1" applyFill="1" applyBorder="1" applyAlignment="1">
      <alignment wrapText="1"/>
      <protection/>
    </xf>
    <xf numFmtId="3" fontId="23" fillId="0" borderId="7" xfId="23" applyNumberFormat="1" applyFont="1" applyFill="1" applyBorder="1" applyAlignment="1">
      <alignment wrapText="1"/>
      <protection/>
    </xf>
    <xf numFmtId="174" fontId="23" fillId="0" borderId="3" xfId="23" applyNumberFormat="1" applyFont="1" applyFill="1" applyBorder="1" applyAlignment="1">
      <alignment wrapText="1"/>
      <protection/>
    </xf>
    <xf numFmtId="172" fontId="23" fillId="0" borderId="6" xfId="23" applyNumberFormat="1" applyFont="1" applyFill="1" applyBorder="1" applyAlignment="1">
      <alignment wrapText="1"/>
      <protection/>
    </xf>
    <xf numFmtId="172" fontId="23" fillId="0" borderId="0" xfId="23" applyNumberFormat="1" applyFont="1" applyFill="1" applyBorder="1" applyAlignment="1">
      <alignment wrapText="1"/>
      <protection/>
    </xf>
    <xf numFmtId="3" fontId="23" fillId="0" borderId="9" xfId="23" applyNumberFormat="1" applyFont="1" applyFill="1" applyBorder="1" applyAlignment="1">
      <alignment wrapText="1"/>
      <protection/>
    </xf>
    <xf numFmtId="3" fontId="23" fillId="0" borderId="6" xfId="23" applyNumberFormat="1" applyFont="1" applyFill="1" applyBorder="1" applyAlignment="1">
      <alignment wrapText="1"/>
      <protection/>
    </xf>
    <xf numFmtId="3" fontId="2" fillId="0" borderId="7" xfId="22" applyNumberFormat="1" applyFont="1" applyFill="1" applyBorder="1">
      <alignment/>
      <protection/>
    </xf>
    <xf numFmtId="3" fontId="2" fillId="0" borderId="5" xfId="22" applyNumberFormat="1" applyFont="1" applyFill="1" applyBorder="1">
      <alignment/>
      <protection/>
    </xf>
    <xf numFmtId="183" fontId="23" fillId="0" borderId="4" xfId="23" applyNumberFormat="1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/>
      <protection/>
    </xf>
    <xf numFmtId="174" fontId="6" fillId="0" borderId="4" xfId="0" applyNumberFormat="1" applyFont="1" applyBorder="1" applyAlignment="1">
      <alignment horizontal="right"/>
    </xf>
    <xf numFmtId="9" fontId="0" fillId="0" borderId="0" xfId="26" applyFill="1" applyAlignment="1">
      <alignment/>
    </xf>
    <xf numFmtId="9" fontId="0" fillId="0" borderId="4" xfId="26" applyFill="1" applyBorder="1" applyAlignment="1">
      <alignment/>
    </xf>
    <xf numFmtId="173" fontId="15" fillId="0" borderId="4" xfId="16" applyNumberFormat="1" applyFont="1" applyFill="1" applyBorder="1" applyAlignment="1">
      <alignment horizontal="right" wrapText="1"/>
    </xf>
    <xf numFmtId="173" fontId="15" fillId="0" borderId="9" xfId="26" applyNumberFormat="1" applyFont="1" applyFill="1" applyBorder="1" applyAlignment="1">
      <alignment wrapText="1"/>
    </xf>
    <xf numFmtId="173" fontId="15" fillId="0" borderId="0" xfId="26" applyNumberFormat="1" applyFont="1" applyFill="1" applyBorder="1" applyAlignment="1">
      <alignment wrapText="1"/>
    </xf>
    <xf numFmtId="173" fontId="15" fillId="0" borderId="4" xfId="26" applyNumberFormat="1" applyFont="1" applyFill="1" applyBorder="1" applyAlignment="1">
      <alignment wrapText="1"/>
    </xf>
    <xf numFmtId="9" fontId="0" fillId="0" borderId="9" xfId="26" applyFill="1" applyBorder="1" applyAlignment="1">
      <alignment/>
    </xf>
    <xf numFmtId="9" fontId="0" fillId="0" borderId="4" xfId="26" applyNumberFormat="1" applyFill="1" applyBorder="1" applyAlignment="1">
      <alignment/>
    </xf>
    <xf numFmtId="172" fontId="0" fillId="0" borderId="0" xfId="22" applyNumberFormat="1" applyFont="1" applyFill="1">
      <alignment/>
      <protection/>
    </xf>
    <xf numFmtId="173" fontId="0" fillId="0" borderId="0" xfId="26" applyNumberFormat="1" applyFont="1" applyFill="1" applyAlignment="1">
      <alignment/>
    </xf>
    <xf numFmtId="0" fontId="24" fillId="0" borderId="0" xfId="0" applyFont="1" applyFill="1" applyAlignment="1">
      <alignment/>
    </xf>
    <xf numFmtId="0" fontId="1" fillId="0" borderId="2" xfId="24" applyFont="1" applyFill="1" applyBorder="1" applyAlignment="1">
      <alignment horizontal="left" wrapText="1" indent="1"/>
      <protection/>
    </xf>
    <xf numFmtId="0" fontId="0" fillId="0" borderId="2" xfId="24" applyFont="1" applyFill="1" applyBorder="1" applyAlignment="1">
      <alignment horizontal="left" wrapText="1" indent="2"/>
      <protection/>
    </xf>
    <xf numFmtId="0" fontId="0" fillId="0" borderId="2" xfId="24" applyFont="1" applyFill="1" applyBorder="1" applyAlignment="1">
      <alignment horizontal="left" wrapText="1" indent="4"/>
      <protection/>
    </xf>
    <xf numFmtId="172" fontId="1" fillId="0" borderId="0" xfId="26" applyNumberFormat="1" applyFont="1" applyFill="1" applyBorder="1" applyAlignment="1">
      <alignment horizontal="right" wrapText="1"/>
    </xf>
    <xf numFmtId="172" fontId="1" fillId="0" borderId="4" xfId="26" applyNumberFormat="1" applyFont="1" applyFill="1" applyBorder="1" applyAlignment="1">
      <alignment horizontal="right" wrapText="1"/>
    </xf>
    <xf numFmtId="172" fontId="16" fillId="0" borderId="0" xfId="23" applyNumberFormat="1" applyFont="1" applyFill="1" applyBorder="1" applyAlignment="1">
      <alignment wrapText="1"/>
      <protection/>
    </xf>
    <xf numFmtId="172" fontId="16" fillId="0" borderId="4" xfId="23" applyNumberFormat="1" applyFont="1" applyFill="1" applyBorder="1" applyAlignment="1">
      <alignment wrapText="1"/>
      <protection/>
    </xf>
    <xf numFmtId="3" fontId="0" fillId="0" borderId="0" xfId="26" applyNumberFormat="1" applyFont="1" applyFill="1" applyBorder="1" applyAlignment="1">
      <alignment horizontal="right"/>
    </xf>
    <xf numFmtId="3" fontId="0" fillId="0" borderId="4" xfId="26" applyNumberFormat="1" applyFont="1" applyFill="1" applyBorder="1" applyAlignment="1">
      <alignment horizontal="right"/>
    </xf>
    <xf numFmtId="172" fontId="1" fillId="0" borderId="9" xfId="26" applyNumberFormat="1" applyFont="1" applyFill="1" applyBorder="1" applyAlignment="1">
      <alignment horizontal="right" wrapText="1"/>
    </xf>
    <xf numFmtId="172" fontId="16" fillId="0" borderId="9" xfId="23" applyNumberFormat="1" applyFont="1" applyFill="1" applyBorder="1" applyAlignment="1">
      <alignment wrapText="1"/>
      <protection/>
    </xf>
    <xf numFmtId="172" fontId="0" fillId="0" borderId="9" xfId="26" applyNumberFormat="1" applyFont="1" applyFill="1" applyBorder="1" applyAlignment="1">
      <alignment horizontal="right"/>
    </xf>
    <xf numFmtId="3" fontId="15" fillId="0" borderId="0" xfId="23" applyNumberFormat="1" applyFont="1" applyFill="1" applyBorder="1" applyAlignment="1">
      <alignment horizontal="right" wrapText="1"/>
      <protection/>
    </xf>
    <xf numFmtId="3" fontId="0" fillId="0" borderId="9" xfId="26" applyNumberFormat="1" applyFont="1" applyFill="1" applyBorder="1" applyAlignment="1">
      <alignment horizontal="right"/>
    </xf>
    <xf numFmtId="172" fontId="0" fillId="0" borderId="0" xfId="26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6" fillId="0" borderId="1" xfId="23" applyFont="1" applyFill="1" applyBorder="1" applyAlignment="1">
      <alignment horizontal="right" vertical="center" wrapText="1"/>
      <protection/>
    </xf>
    <xf numFmtId="0" fontId="16" fillId="0" borderId="3" xfId="23" applyFont="1" applyFill="1" applyBorder="1" applyAlignment="1">
      <alignment horizontal="right" vertical="center" wrapText="1"/>
      <protection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1" fillId="0" borderId="6" xfId="25" applyFont="1" applyFill="1" applyBorder="1" applyAlignment="1">
      <alignment horizontal="right" vertical="center" wrapText="1"/>
      <protection/>
    </xf>
    <xf numFmtId="0" fontId="0" fillId="0" borderId="7" xfId="25" applyFont="1" applyFill="1" applyBorder="1" applyAlignment="1">
      <alignment horizontal="right" vertical="center" wrapText="1"/>
      <protection/>
    </xf>
    <xf numFmtId="0" fontId="4" fillId="0" borderId="0" xfId="24" applyFont="1" applyFill="1" applyBorder="1" applyAlignment="1">
      <alignment wrapText="1"/>
      <protection/>
    </xf>
    <xf numFmtId="0" fontId="1" fillId="0" borderId="8" xfId="25" applyFont="1" applyFill="1" applyBorder="1" applyAlignment="1">
      <alignment horizontal="right" vertical="center" wrapText="1"/>
      <protection/>
    </xf>
    <xf numFmtId="0" fontId="0" fillId="0" borderId="5" xfId="25" applyFont="1" applyFill="1" applyBorder="1" applyAlignment="1">
      <alignment horizontal="right" vertical="center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0" fontId="1" fillId="0" borderId="0" xfId="25" applyFont="1" applyFill="1" applyBorder="1" applyAlignment="1">
      <alignment horizontal="right" vertical="center" wrapText="1"/>
      <protection/>
    </xf>
    <xf numFmtId="0" fontId="1" fillId="0" borderId="4" xfId="25" applyFont="1" applyFill="1" applyBorder="1" applyAlignment="1">
      <alignment horizontal="right" vertical="center" wrapText="1"/>
      <protection/>
    </xf>
    <xf numFmtId="0" fontId="1" fillId="0" borderId="7" xfId="25" applyFont="1" applyFill="1" applyBorder="1" applyAlignment="1">
      <alignment horizontal="right" vertical="center" wrapText="1"/>
      <protection/>
    </xf>
    <xf numFmtId="0" fontId="1" fillId="0" borderId="5" xfId="25" applyFont="1" applyFill="1" applyBorder="1" applyAlignment="1">
      <alignment horizontal="right" vertical="center" wrapText="1"/>
      <protection/>
    </xf>
    <xf numFmtId="0" fontId="1" fillId="0" borderId="1" xfId="24" applyFont="1" applyFill="1" applyBorder="1" applyAlignment="1">
      <alignment horizontal="lef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0" fontId="1" fillId="0" borderId="3" xfId="24" applyFont="1" applyFill="1" applyBorder="1" applyAlignment="1">
      <alignment horizontal="left" vertical="center" wrapText="1"/>
      <protection/>
    </xf>
    <xf numFmtId="0" fontId="16" fillId="0" borderId="11" xfId="23" applyFont="1" applyFill="1" applyBorder="1" applyAlignment="1">
      <alignment horizontal="right" vertical="center" wrapText="1"/>
      <protection/>
    </xf>
    <xf numFmtId="0" fontId="16" fillId="0" borderId="9" xfId="23" applyFont="1" applyFill="1" applyBorder="1" applyAlignment="1">
      <alignment horizontal="right" vertical="center" wrapText="1"/>
      <protection/>
    </xf>
    <xf numFmtId="0" fontId="16" fillId="0" borderId="8" xfId="23" applyFont="1" applyFill="1" applyBorder="1" applyAlignment="1">
      <alignment horizontal="right" vertical="center" wrapText="1"/>
      <protection/>
    </xf>
    <xf numFmtId="0" fontId="16" fillId="0" borderId="5" xfId="23" applyFont="1" applyFill="1" applyBorder="1" applyAlignment="1">
      <alignment horizontal="right" vertical="center" wrapText="1"/>
      <protection/>
    </xf>
    <xf numFmtId="0" fontId="16" fillId="0" borderId="11" xfId="23" applyFont="1" applyFill="1" applyBorder="1" applyAlignment="1">
      <alignment horizontal="right" vertical="center" wrapText="1"/>
      <protection/>
    </xf>
    <xf numFmtId="0" fontId="16" fillId="0" borderId="10" xfId="23" applyFont="1" applyFill="1" applyBorder="1" applyAlignment="1">
      <alignment horizontal="right" vertical="center" wrapText="1"/>
      <protection/>
    </xf>
    <xf numFmtId="0" fontId="16" fillId="0" borderId="10" xfId="23" applyFont="1" applyFill="1" applyBorder="1" applyAlignment="1">
      <alignment horizontal="right" vertical="center" wrapText="1"/>
      <protection/>
    </xf>
    <xf numFmtId="0" fontId="16" fillId="0" borderId="8" xfId="23" applyFont="1" applyFill="1" applyBorder="1" applyAlignment="1">
      <alignment horizontal="right" vertical="center" wrapText="1"/>
      <protection/>
    </xf>
    <xf numFmtId="0" fontId="16" fillId="0" borderId="5" xfId="23" applyFont="1" applyFill="1" applyBorder="1" applyAlignment="1">
      <alignment horizontal="right" vertical="center" wrapText="1"/>
      <protection/>
    </xf>
    <xf numFmtId="0" fontId="16" fillId="0" borderId="6" xfId="23" applyFont="1" applyFill="1" applyBorder="1" applyAlignment="1">
      <alignment horizontal="right" vertical="center" wrapText="1"/>
      <protection/>
    </xf>
    <xf numFmtId="0" fontId="16" fillId="0" borderId="0" xfId="23" applyFont="1" applyFill="1" applyBorder="1" applyAlignment="1">
      <alignment horizontal="right" vertical="center" wrapText="1"/>
      <protection/>
    </xf>
    <xf numFmtId="0" fontId="16" fillId="0" borderId="6" xfId="23" applyFont="1" applyFill="1" applyBorder="1" applyAlignment="1">
      <alignment horizontal="center" vertical="center" wrapText="1"/>
      <protection/>
    </xf>
    <xf numFmtId="0" fontId="16" fillId="0" borderId="7" xfId="23" applyFont="1" applyFill="1" applyBorder="1" applyAlignment="1">
      <alignment horizontal="center" vertical="center" wrapText="1"/>
      <protection/>
    </xf>
  </cellXfs>
  <cellStyles count="1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showGridLines="0" workbookViewId="0" topLeftCell="A3">
      <selection activeCell="F16" sqref="F16"/>
    </sheetView>
  </sheetViews>
  <sheetFormatPr defaultColWidth="9.140625" defaultRowHeight="12.75"/>
  <cols>
    <col min="1" max="1" width="45.7109375" style="2" customWidth="1"/>
    <col min="2" max="3" width="9.140625" style="1" customWidth="1"/>
    <col min="4" max="6" width="9.140625" style="2" customWidth="1"/>
    <col min="7" max="7" width="15.7109375" style="2" customWidth="1"/>
    <col min="8" max="16384" width="9.140625" style="2" customWidth="1"/>
  </cols>
  <sheetData>
    <row r="2" spans="1:8" ht="25.5" customHeight="1">
      <c r="A2" s="272" t="s">
        <v>12</v>
      </c>
      <c r="B2" s="272"/>
      <c r="C2" s="272"/>
      <c r="D2" s="272"/>
      <c r="E2" s="272"/>
      <c r="F2" s="272"/>
      <c r="G2" s="272"/>
      <c r="H2" s="272"/>
    </row>
    <row r="3" spans="1:8" ht="15">
      <c r="A3" s="56" t="s">
        <v>13</v>
      </c>
      <c r="B3" s="57"/>
      <c r="C3" s="57"/>
      <c r="D3" s="58"/>
      <c r="E3" s="58"/>
      <c r="F3" s="58"/>
      <c r="G3" s="58"/>
      <c r="H3" s="59"/>
    </row>
    <row r="4" spans="1:8" ht="12.75">
      <c r="A4" s="56" t="s">
        <v>14</v>
      </c>
      <c r="B4" s="60"/>
      <c r="C4" s="60"/>
      <c r="D4" s="61"/>
      <c r="E4" s="61"/>
      <c r="F4" s="61"/>
      <c r="G4" s="61"/>
      <c r="H4" s="61"/>
    </row>
    <row r="5" spans="1:8" ht="12.75">
      <c r="A5" s="56" t="s">
        <v>15</v>
      </c>
      <c r="B5" s="60"/>
      <c r="C5" s="60"/>
      <c r="D5" s="61"/>
      <c r="E5" s="61"/>
      <c r="F5" s="61"/>
      <c r="G5" s="61"/>
      <c r="H5" s="61"/>
    </row>
    <row r="6" spans="1:8" ht="12.75">
      <c r="A6" s="56" t="s">
        <v>16</v>
      </c>
      <c r="B6" s="60"/>
      <c r="C6" s="60"/>
      <c r="D6" s="61"/>
      <c r="E6" s="61"/>
      <c r="F6" s="61"/>
      <c r="G6" s="61"/>
      <c r="H6" s="61"/>
    </row>
    <row r="7" spans="1:8" ht="25.5" customHeight="1">
      <c r="A7" s="273" t="s">
        <v>17</v>
      </c>
      <c r="B7" s="273"/>
      <c r="C7" s="273"/>
      <c r="D7" s="273"/>
      <c r="E7" s="273"/>
      <c r="F7" s="273"/>
      <c r="G7" s="273"/>
      <c r="H7" s="273"/>
    </row>
    <row r="9" spans="1:7" ht="12.75" customHeight="1">
      <c r="A9" s="276" t="s">
        <v>18</v>
      </c>
      <c r="B9" s="278">
        <v>2004</v>
      </c>
      <c r="C9" s="265">
        <v>2005</v>
      </c>
      <c r="D9" s="274" t="s">
        <v>33</v>
      </c>
      <c r="E9" s="266" t="s">
        <v>10</v>
      </c>
      <c r="F9" s="268" t="s">
        <v>11</v>
      </c>
      <c r="G9" s="270" t="s">
        <v>34</v>
      </c>
    </row>
    <row r="10" spans="1:7" ht="12.75">
      <c r="A10" s="277"/>
      <c r="B10" s="278"/>
      <c r="C10" s="265"/>
      <c r="D10" s="275"/>
      <c r="E10" s="267"/>
      <c r="F10" s="269"/>
      <c r="G10" s="271"/>
    </row>
    <row r="11" spans="1:7" ht="14.25">
      <c r="A11" s="40" t="s">
        <v>59</v>
      </c>
      <c r="B11" s="42">
        <v>61515</v>
      </c>
      <c r="C11" s="43">
        <v>61031</v>
      </c>
      <c r="D11" s="30">
        <f>C11/B11-1</f>
        <v>-0.007867999674876058</v>
      </c>
      <c r="E11" s="42">
        <v>30143</v>
      </c>
      <c r="F11" s="43">
        <v>30102</v>
      </c>
      <c r="G11" s="30">
        <f>F11/E11-1</f>
        <v>-0.0013601831270941833</v>
      </c>
    </row>
    <row r="12" spans="1:7" ht="12.75">
      <c r="A12" s="9" t="s">
        <v>19</v>
      </c>
      <c r="B12" s="19">
        <v>665</v>
      </c>
      <c r="C12" s="15">
        <v>589</v>
      </c>
      <c r="D12" s="23">
        <f>C12/B12-1</f>
        <v>-0.11428571428571432</v>
      </c>
      <c r="E12" s="19">
        <v>255</v>
      </c>
      <c r="F12" s="15">
        <v>403</v>
      </c>
      <c r="G12" s="23">
        <f>F12/E12-1</f>
        <v>0.580392156862745</v>
      </c>
    </row>
    <row r="13" spans="1:8" ht="12.75">
      <c r="A13" s="9" t="s">
        <v>20</v>
      </c>
      <c r="B13" s="19">
        <v>-32670</v>
      </c>
      <c r="C13" s="15">
        <v>-32745</v>
      </c>
      <c r="D13" s="23">
        <f>C13/B13-1</f>
        <v>0.0022956841138659367</v>
      </c>
      <c r="E13" s="19">
        <v>-16611</v>
      </c>
      <c r="F13" s="15">
        <v>-15956</v>
      </c>
      <c r="G13" s="23">
        <f>F13/E13-1</f>
        <v>-0.03943170188429357</v>
      </c>
      <c r="H13" s="50"/>
    </row>
    <row r="14" spans="1:7" ht="12.75">
      <c r="A14" s="9" t="s">
        <v>21</v>
      </c>
      <c r="B14" s="19">
        <v>-405</v>
      </c>
      <c r="C14" s="15">
        <v>-431</v>
      </c>
      <c r="D14" s="23">
        <f>C14/B14-1</f>
        <v>0.06419753086419755</v>
      </c>
      <c r="E14" s="19">
        <v>-28</v>
      </c>
      <c r="F14" s="15">
        <v>-35</v>
      </c>
      <c r="G14" s="23">
        <f>F14/E14-1</f>
        <v>0.25</v>
      </c>
    </row>
    <row r="15" spans="1:7" ht="12.75">
      <c r="A15" s="9" t="s">
        <v>22</v>
      </c>
      <c r="B15" s="19">
        <v>197</v>
      </c>
      <c r="C15" s="15">
        <v>86</v>
      </c>
      <c r="D15" s="23">
        <f>C15/B15-1</f>
        <v>-0.5634517766497462</v>
      </c>
      <c r="E15" s="19">
        <v>33</v>
      </c>
      <c r="F15" s="15">
        <v>29</v>
      </c>
      <c r="G15" s="23">
        <f>F15/E15-1</f>
        <v>-0.12121212121212122</v>
      </c>
    </row>
    <row r="16" spans="1:7" ht="12.75">
      <c r="A16" s="9" t="s">
        <v>23</v>
      </c>
      <c r="B16" s="19">
        <v>0</v>
      </c>
      <c r="C16" s="15">
        <v>-1251</v>
      </c>
      <c r="D16" s="32" t="s">
        <v>1</v>
      </c>
      <c r="E16" s="19">
        <v>-9</v>
      </c>
      <c r="F16" s="15">
        <v>-38</v>
      </c>
      <c r="G16" s="32" t="s">
        <v>1</v>
      </c>
    </row>
    <row r="17" spans="1:7" ht="3.75" customHeight="1">
      <c r="A17" s="9"/>
      <c r="B17" s="19"/>
      <c r="C17" s="15"/>
      <c r="D17" s="23"/>
      <c r="E17" s="19"/>
      <c r="F17" s="15"/>
      <c r="G17" s="23"/>
    </row>
    <row r="18" spans="1:7" ht="12.75">
      <c r="A18" s="10" t="s">
        <v>24</v>
      </c>
      <c r="B18" s="20">
        <f>SUM(B11:B16)</f>
        <v>29302</v>
      </c>
      <c r="C18" s="14">
        <f>SUM(C11:C16)</f>
        <v>27279</v>
      </c>
      <c r="D18" s="24">
        <f>C18/B18-1</f>
        <v>-0.06903965599617778</v>
      </c>
      <c r="E18" s="20">
        <f>SUM(E11:E16)</f>
        <v>13783</v>
      </c>
      <c r="F18" s="14">
        <f>SUM(F11:F16)</f>
        <v>14505</v>
      </c>
      <c r="G18" s="24">
        <f>F18/E18-1</f>
        <v>0.05238337081912503</v>
      </c>
    </row>
    <row r="19" spans="1:7" ht="3.75" customHeight="1">
      <c r="A19" s="10"/>
      <c r="B19" s="19"/>
      <c r="C19" s="14"/>
      <c r="D19" s="23"/>
      <c r="E19" s="19"/>
      <c r="F19" s="14"/>
      <c r="G19" s="23"/>
    </row>
    <row r="20" spans="1:7" ht="12.75" customHeight="1">
      <c r="A20" s="41" t="s">
        <v>58</v>
      </c>
      <c r="B20" s="44">
        <f>B18/60869</f>
        <v>0.481394470091508</v>
      </c>
      <c r="C20" s="45">
        <f>C18/60721</f>
        <v>0.44925149454060376</v>
      </c>
      <c r="D20" s="23"/>
      <c r="E20" s="44">
        <f>E18/30015</f>
        <v>0.4592037314675995</v>
      </c>
      <c r="F20" s="45">
        <f>F18/29889</f>
        <v>0.4852955936966777</v>
      </c>
      <c r="G20" s="23"/>
    </row>
    <row r="21" spans="1:7" ht="3.75" customHeight="1">
      <c r="A21" s="10"/>
      <c r="B21" s="19"/>
      <c r="C21" s="14"/>
      <c r="D21" s="23"/>
      <c r="E21" s="19"/>
      <c r="F21" s="14"/>
      <c r="G21" s="23"/>
    </row>
    <row r="22" spans="1:7" ht="12.75">
      <c r="A22" s="9" t="s">
        <v>25</v>
      </c>
      <c r="B22" s="19">
        <v>-20782</v>
      </c>
      <c r="C22" s="15">
        <v>-17818</v>
      </c>
      <c r="D22" s="23">
        <f>C22/B22-1</f>
        <v>-0.14262342411702433</v>
      </c>
      <c r="E22" s="19">
        <v>-9212</v>
      </c>
      <c r="F22" s="15">
        <v>-8443</v>
      </c>
      <c r="G22" s="23">
        <f>F22/E22-1</f>
        <v>-0.08347807207989577</v>
      </c>
    </row>
    <row r="23" spans="1:7" ht="3" customHeight="1">
      <c r="A23" s="9"/>
      <c r="B23" s="19"/>
      <c r="C23" s="15"/>
      <c r="D23" s="23"/>
      <c r="E23" s="19"/>
      <c r="F23" s="15"/>
      <c r="G23" s="23"/>
    </row>
    <row r="24" spans="1:7" ht="12.75">
      <c r="A24" s="10" t="s">
        <v>26</v>
      </c>
      <c r="B24" s="20">
        <f>B18+B22</f>
        <v>8520</v>
      </c>
      <c r="C24" s="14">
        <f>C18+C22</f>
        <v>9461</v>
      </c>
      <c r="D24" s="24">
        <f>C24/B24-1</f>
        <v>0.1104460093896713</v>
      </c>
      <c r="E24" s="20">
        <f>E18+E22</f>
        <v>4571</v>
      </c>
      <c r="F24" s="14">
        <f>F18+F22</f>
        <v>6062</v>
      </c>
      <c r="G24" s="24">
        <f>F24/E24-1</f>
        <v>0.3261868300153139</v>
      </c>
    </row>
    <row r="25" spans="1:7" ht="3" customHeight="1">
      <c r="A25" s="10"/>
      <c r="B25" s="19"/>
      <c r="C25" s="14"/>
      <c r="D25" s="23"/>
      <c r="E25" s="19"/>
      <c r="F25" s="14"/>
      <c r="G25" s="23"/>
    </row>
    <row r="26" spans="1:7" ht="12.75">
      <c r="A26" s="9" t="s">
        <v>27</v>
      </c>
      <c r="B26" s="19">
        <v>-364</v>
      </c>
      <c r="C26" s="15">
        <v>-714</v>
      </c>
      <c r="D26" s="23">
        <f>C26/B26-1</f>
        <v>0.9615384615384615</v>
      </c>
      <c r="E26" s="19">
        <v>-365</v>
      </c>
      <c r="F26" s="15">
        <v>-162</v>
      </c>
      <c r="G26" s="23">
        <f>F26/E26-1</f>
        <v>-0.5561643835616439</v>
      </c>
    </row>
    <row r="27" spans="1:7" ht="3" customHeight="1">
      <c r="A27" s="9"/>
      <c r="B27" s="19"/>
      <c r="C27" s="15"/>
      <c r="D27" s="23"/>
      <c r="E27" s="19"/>
      <c r="F27" s="15"/>
      <c r="G27" s="23"/>
    </row>
    <row r="28" spans="1:7" ht="12.75">
      <c r="A28" s="10" t="s">
        <v>28</v>
      </c>
      <c r="B28" s="20">
        <f>B24+B26</f>
        <v>8156</v>
      </c>
      <c r="C28" s="14">
        <f>C24+C26</f>
        <v>8747</v>
      </c>
      <c r="D28" s="24">
        <f>C28/B28-1</f>
        <v>0.07246199117214314</v>
      </c>
      <c r="E28" s="20">
        <f>E24+E26</f>
        <v>4206</v>
      </c>
      <c r="F28" s="14">
        <f>F24+F26</f>
        <v>5900</v>
      </c>
      <c r="G28" s="24">
        <f>F28/E28-1</f>
        <v>0.4027579648121731</v>
      </c>
    </row>
    <row r="29" spans="1:7" ht="3" customHeight="1">
      <c r="A29" s="10"/>
      <c r="B29" s="19"/>
      <c r="C29" s="14"/>
      <c r="D29" s="23"/>
      <c r="E29" s="19"/>
      <c r="F29" s="14"/>
      <c r="G29" s="23"/>
    </row>
    <row r="30" spans="1:7" ht="12.75">
      <c r="A30" s="9" t="s">
        <v>29</v>
      </c>
      <c r="B30" s="19">
        <v>-2428</v>
      </c>
      <c r="C30" s="15">
        <v>-2500</v>
      </c>
      <c r="D30" s="23">
        <f>C30/B30-1</f>
        <v>0.029654036243822013</v>
      </c>
      <c r="E30" s="19">
        <v>-1439</v>
      </c>
      <c r="F30" s="15">
        <v>-1618</v>
      </c>
      <c r="G30" s="23">
        <f>F30/E30-1</f>
        <v>0.12439193884642119</v>
      </c>
    </row>
    <row r="31" spans="1:7" ht="3" customHeight="1">
      <c r="A31" s="9"/>
      <c r="B31" s="19"/>
      <c r="C31" s="15"/>
      <c r="D31" s="23"/>
      <c r="E31" s="19"/>
      <c r="F31" s="15"/>
      <c r="G31" s="23"/>
    </row>
    <row r="32" spans="1:7" ht="12.75">
      <c r="A32" s="10" t="s">
        <v>30</v>
      </c>
      <c r="B32" s="20">
        <f>B28+B30</f>
        <v>5728</v>
      </c>
      <c r="C32" s="14">
        <f>C28+C30</f>
        <v>6247</v>
      </c>
      <c r="D32" s="24">
        <f>C32/B32-1</f>
        <v>0.09060754189944142</v>
      </c>
      <c r="E32" s="20">
        <f>E28+E30</f>
        <v>2767</v>
      </c>
      <c r="F32" s="14">
        <f>F28+F30</f>
        <v>4282</v>
      </c>
      <c r="G32" s="24">
        <f>F32/E32-1</f>
        <v>0.5475243946512469</v>
      </c>
    </row>
    <row r="33" spans="1:7" ht="3" customHeight="1">
      <c r="A33" s="10"/>
      <c r="B33" s="19"/>
      <c r="C33" s="14"/>
      <c r="D33" s="23"/>
      <c r="E33" s="19"/>
      <c r="F33" s="14"/>
      <c r="G33" s="23"/>
    </row>
    <row r="34" spans="1:7" ht="12.75">
      <c r="A34" s="9" t="s">
        <v>31</v>
      </c>
      <c r="B34" s="19">
        <v>3</v>
      </c>
      <c r="C34" s="15">
        <v>1</v>
      </c>
      <c r="D34" s="23">
        <f>C34/B34-1</f>
        <v>-0.6666666666666667</v>
      </c>
      <c r="E34" s="19">
        <v>1</v>
      </c>
      <c r="F34" s="15">
        <v>0</v>
      </c>
      <c r="G34" s="32" t="s">
        <v>1</v>
      </c>
    </row>
    <row r="35" spans="1:7" ht="3" customHeight="1">
      <c r="A35" s="9"/>
      <c r="B35" s="21" t="s">
        <v>0</v>
      </c>
      <c r="C35" s="16" t="s">
        <v>0</v>
      </c>
      <c r="D35" s="25" t="s">
        <v>0</v>
      </c>
      <c r="E35" s="21" t="s">
        <v>0</v>
      </c>
      <c r="F35" s="16" t="s">
        <v>0</v>
      </c>
      <c r="G35" s="238" t="s">
        <v>0</v>
      </c>
    </row>
    <row r="36" spans="1:7" ht="12.75">
      <c r="A36" s="10" t="s">
        <v>32</v>
      </c>
      <c r="B36" s="20">
        <f>B32+B34</f>
        <v>5731</v>
      </c>
      <c r="C36" s="14">
        <f>C32+C34</f>
        <v>6248</v>
      </c>
      <c r="D36" s="24">
        <f>C36/B36-1</f>
        <v>0.09021113243762002</v>
      </c>
      <c r="E36" s="20">
        <f>E32+E34</f>
        <v>2768</v>
      </c>
      <c r="F36" s="14">
        <f>F32+F34</f>
        <v>4282</v>
      </c>
      <c r="G36" s="24">
        <f>F36/E36-1</f>
        <v>0.5469653179190752</v>
      </c>
    </row>
    <row r="37" spans="1:7" ht="3" customHeight="1">
      <c r="A37" s="13"/>
      <c r="B37" s="46"/>
      <c r="C37" s="47"/>
      <c r="D37" s="29"/>
      <c r="E37" s="46"/>
      <c r="F37" s="47"/>
      <c r="G37" s="29"/>
    </row>
    <row r="39" ht="4.5" customHeight="1"/>
    <row r="40" ht="14.25">
      <c r="A40" s="5" t="s">
        <v>35</v>
      </c>
    </row>
    <row r="41" ht="14.25">
      <c r="A41" s="5" t="s">
        <v>36</v>
      </c>
    </row>
  </sheetData>
  <mergeCells count="9">
    <mergeCell ref="E9:E10"/>
    <mergeCell ref="F9:F10"/>
    <mergeCell ref="G9:G10"/>
    <mergeCell ref="A2:H2"/>
    <mergeCell ref="A7:H7"/>
    <mergeCell ref="D9:D10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&amp;L&amp;"Arial,tučné"&amp;14Telefónica O2 Czech Republic  - FINANČNÍ A PROVOZNÍ VÝSLEDKY&amp;R24. července 2006</oddHeader>
    <oddFooter>&amp;L&amp;"Arial,tučné"Investor Relations&amp;"Arial,obyčejné"
Tel. +420 271 462 076&amp;Cemail: investor.relations@ct.cz&amp;R1 z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SheetLayoutView="100" workbookViewId="0" topLeftCell="A36">
      <selection activeCell="E52" sqref="E52"/>
    </sheetView>
  </sheetViews>
  <sheetFormatPr defaultColWidth="9.140625" defaultRowHeight="12.75"/>
  <cols>
    <col min="1" max="1" width="34.421875" style="2" customWidth="1"/>
    <col min="2" max="3" width="9.140625" style="7" customWidth="1"/>
    <col min="4" max="6" width="10.00390625" style="2" customWidth="1"/>
    <col min="7" max="7" width="14.421875" style="2" customWidth="1"/>
    <col min="8" max="8" width="10.28125" style="2" bestFit="1" customWidth="1"/>
    <col min="9" max="9" width="6.421875" style="2" customWidth="1"/>
    <col min="10" max="10" width="32.7109375" style="2" customWidth="1"/>
    <col min="11" max="15" width="9.140625" style="2" customWidth="1"/>
    <col min="16" max="16" width="15.57421875" style="2" customWidth="1"/>
    <col min="17" max="16384" width="9.140625" style="2" customWidth="1"/>
  </cols>
  <sheetData>
    <row r="1" spans="1:7" ht="12.75" customHeight="1">
      <c r="A1" s="276" t="s">
        <v>37</v>
      </c>
      <c r="B1" s="266">
        <v>2004</v>
      </c>
      <c r="C1" s="268">
        <v>2005</v>
      </c>
      <c r="D1" s="274" t="s">
        <v>33</v>
      </c>
      <c r="E1" s="266" t="s">
        <v>10</v>
      </c>
      <c r="F1" s="268" t="s">
        <v>11</v>
      </c>
      <c r="G1" s="270" t="s">
        <v>34</v>
      </c>
    </row>
    <row r="2" spans="1:7" ht="12.75">
      <c r="A2" s="277"/>
      <c r="B2" s="267"/>
      <c r="C2" s="269"/>
      <c r="D2" s="275"/>
      <c r="E2" s="267"/>
      <c r="F2" s="269"/>
      <c r="G2" s="271"/>
    </row>
    <row r="3" spans="1:9" ht="14.25">
      <c r="A3" s="8" t="s">
        <v>49</v>
      </c>
      <c r="B3" s="18">
        <v>12226</v>
      </c>
      <c r="C3" s="14">
        <v>11771</v>
      </c>
      <c r="D3" s="34">
        <f>C3/B3-1</f>
        <v>-0.037215769671192556</v>
      </c>
      <c r="E3" s="18">
        <v>5916</v>
      </c>
      <c r="F3" s="14">
        <v>5637</v>
      </c>
      <c r="G3" s="34">
        <f>F3/E3-1</f>
        <v>-0.04716024340770786</v>
      </c>
      <c r="H3" s="49"/>
      <c r="I3" s="49"/>
    </row>
    <row r="4" spans="1:7" ht="12.75">
      <c r="A4" s="10"/>
      <c r="B4" s="19"/>
      <c r="C4" s="15"/>
      <c r="D4" s="32"/>
      <c r="E4" s="19"/>
      <c r="F4" s="15"/>
      <c r="G4" s="32"/>
    </row>
    <row r="5" spans="1:9" ht="12.75">
      <c r="A5" s="10" t="s">
        <v>38</v>
      </c>
      <c r="B5" s="20">
        <f>B6+B11</f>
        <v>11475</v>
      </c>
      <c r="C5" s="14">
        <f>C6+C11</f>
        <v>10873</v>
      </c>
      <c r="D5" s="16">
        <f aca="true" t="shared" si="0" ref="D5:D11">C5/B5-1</f>
        <v>-0.0524618736383442</v>
      </c>
      <c r="E5" s="20">
        <f>E6+E11</f>
        <v>5486</v>
      </c>
      <c r="F5" s="14">
        <f>F6+F11</f>
        <v>5007</v>
      </c>
      <c r="G5" s="16">
        <f aca="true" t="shared" si="1" ref="G5:G11">F5/E5-1</f>
        <v>-0.08731316077287643</v>
      </c>
      <c r="H5" s="49"/>
      <c r="I5" s="49"/>
    </row>
    <row r="6" spans="1:9" ht="12.75">
      <c r="A6" s="9" t="s">
        <v>39</v>
      </c>
      <c r="B6" s="19">
        <f>SUM(B7:B10)</f>
        <v>7643</v>
      </c>
      <c r="C6" s="15">
        <f>SUM(C7:C10)</f>
        <v>6151</v>
      </c>
      <c r="D6" s="32">
        <f t="shared" si="0"/>
        <v>-0.19521130446159884</v>
      </c>
      <c r="E6" s="19">
        <f>SUM(E7:E10)</f>
        <v>3255</v>
      </c>
      <c r="F6" s="15">
        <f>SUM(F7:F10)</f>
        <v>2633</v>
      </c>
      <c r="G6" s="32">
        <f t="shared" si="1"/>
        <v>-0.19109062980030722</v>
      </c>
      <c r="H6" s="49"/>
      <c r="I6" s="49"/>
    </row>
    <row r="7" spans="1:9" ht="14.25">
      <c r="A7" s="12" t="s">
        <v>50</v>
      </c>
      <c r="B7" s="19">
        <v>3587</v>
      </c>
      <c r="C7" s="15">
        <v>3008</v>
      </c>
      <c r="D7" s="32">
        <f t="shared" si="0"/>
        <v>-0.1614162252578757</v>
      </c>
      <c r="E7" s="19">
        <v>1548</v>
      </c>
      <c r="F7" s="15">
        <v>1329</v>
      </c>
      <c r="G7" s="32">
        <f t="shared" si="1"/>
        <v>-0.1414728682170543</v>
      </c>
      <c r="H7" s="49"/>
      <c r="I7" s="49"/>
    </row>
    <row r="8" spans="1:9" ht="12.75">
      <c r="A8" s="12" t="s">
        <v>40</v>
      </c>
      <c r="B8" s="19">
        <v>2512</v>
      </c>
      <c r="C8" s="15">
        <v>1920</v>
      </c>
      <c r="D8" s="32">
        <f t="shared" si="0"/>
        <v>-0.23566878980891715</v>
      </c>
      <c r="E8" s="19">
        <v>1073</v>
      </c>
      <c r="F8" s="15">
        <v>790</v>
      </c>
      <c r="G8" s="32">
        <f t="shared" si="1"/>
        <v>-0.26374650512581543</v>
      </c>
      <c r="H8" s="49"/>
      <c r="I8" s="49"/>
    </row>
    <row r="9" spans="1:9" ht="12.75">
      <c r="A9" s="12" t="s">
        <v>41</v>
      </c>
      <c r="B9" s="19">
        <v>815</v>
      </c>
      <c r="C9" s="15">
        <v>616</v>
      </c>
      <c r="D9" s="32">
        <f t="shared" si="0"/>
        <v>-0.24417177914110433</v>
      </c>
      <c r="E9" s="19">
        <v>345</v>
      </c>
      <c r="F9" s="15">
        <v>261</v>
      </c>
      <c r="G9" s="32">
        <f t="shared" si="1"/>
        <v>-0.24347826086956526</v>
      </c>
      <c r="H9" s="49"/>
      <c r="I9" s="49"/>
    </row>
    <row r="10" spans="1:9" ht="14.25">
      <c r="A10" s="12" t="s">
        <v>51</v>
      </c>
      <c r="B10" s="19">
        <v>729</v>
      </c>
      <c r="C10" s="15">
        <v>607</v>
      </c>
      <c r="D10" s="32">
        <f t="shared" si="0"/>
        <v>-0.16735253772290815</v>
      </c>
      <c r="E10" s="19">
        <v>289</v>
      </c>
      <c r="F10" s="15">
        <v>253</v>
      </c>
      <c r="G10" s="32">
        <f t="shared" si="1"/>
        <v>-0.12456747404844293</v>
      </c>
      <c r="H10" s="49"/>
      <c r="I10" s="49"/>
    </row>
    <row r="11" spans="1:9" ht="14.25">
      <c r="A11" s="9" t="s">
        <v>52</v>
      </c>
      <c r="B11" s="19">
        <v>3832</v>
      </c>
      <c r="C11" s="15">
        <v>4722</v>
      </c>
      <c r="D11" s="32">
        <f t="shared" si="0"/>
        <v>0.23225469728601245</v>
      </c>
      <c r="E11" s="19">
        <v>2231</v>
      </c>
      <c r="F11" s="15">
        <v>2374</v>
      </c>
      <c r="G11" s="32">
        <f t="shared" si="1"/>
        <v>0.06409681757059604</v>
      </c>
      <c r="H11" s="49"/>
      <c r="I11" s="49"/>
    </row>
    <row r="12" spans="1:9" ht="3" customHeight="1">
      <c r="A12" s="9"/>
      <c r="B12" s="19"/>
      <c r="C12" s="15"/>
      <c r="D12" s="32"/>
      <c r="E12" s="19"/>
      <c r="F12" s="15"/>
      <c r="G12" s="32"/>
      <c r="H12" s="49"/>
      <c r="I12" s="49"/>
    </row>
    <row r="13" spans="1:9" ht="12.75">
      <c r="A13" s="10" t="s">
        <v>42</v>
      </c>
      <c r="B13" s="20">
        <f>B14+B15</f>
        <v>3081</v>
      </c>
      <c r="C13" s="14">
        <f>C14+C15</f>
        <v>2985</v>
      </c>
      <c r="D13" s="16">
        <f>C13/B13-1</f>
        <v>-0.031158714703018453</v>
      </c>
      <c r="E13" s="20">
        <f>E14+E15</f>
        <v>1524</v>
      </c>
      <c r="F13" s="14">
        <f>F14+F15</f>
        <v>1589</v>
      </c>
      <c r="G13" s="16">
        <f>F13/E13-1</f>
        <v>0.042650918635170676</v>
      </c>
      <c r="H13" s="49"/>
      <c r="I13" s="49"/>
    </row>
    <row r="14" spans="1:9" ht="12.75">
      <c r="A14" s="12" t="s">
        <v>43</v>
      </c>
      <c r="B14" s="19">
        <v>2089</v>
      </c>
      <c r="C14" s="15">
        <v>1151</v>
      </c>
      <c r="D14" s="32">
        <f>C14/B14-1</f>
        <v>-0.44901866921972233</v>
      </c>
      <c r="E14" s="19">
        <v>697</v>
      </c>
      <c r="F14" s="15">
        <v>329</v>
      </c>
      <c r="G14" s="32">
        <f>F14/E14-1</f>
        <v>-0.5279770444763271</v>
      </c>
      <c r="H14" s="49"/>
      <c r="I14" s="49"/>
    </row>
    <row r="15" spans="1:9" ht="12.75">
      <c r="A15" s="12" t="s">
        <v>44</v>
      </c>
      <c r="B15" s="19">
        <v>992</v>
      </c>
      <c r="C15" s="15">
        <v>1834</v>
      </c>
      <c r="D15" s="32">
        <f>C15/B15-1</f>
        <v>0.8487903225806452</v>
      </c>
      <c r="E15" s="19">
        <v>827</v>
      </c>
      <c r="F15" s="15">
        <v>1260</v>
      </c>
      <c r="G15" s="32">
        <f>F15/E15-1</f>
        <v>0.5235792019347036</v>
      </c>
      <c r="H15" s="49"/>
      <c r="I15" s="49"/>
    </row>
    <row r="16" spans="1:9" ht="14.25">
      <c r="A16" s="12" t="s">
        <v>53</v>
      </c>
      <c r="B16" s="19">
        <f>B15-B17</f>
        <v>840</v>
      </c>
      <c r="C16" s="15">
        <f>C15-C17</f>
        <v>1551</v>
      </c>
      <c r="D16" s="32">
        <f>C16/B16-1</f>
        <v>0.8464285714285715</v>
      </c>
      <c r="E16" s="19">
        <f>E15-E17</f>
        <v>684.1</v>
      </c>
      <c r="F16" s="15">
        <f>F15-F17</f>
        <v>1070.4</v>
      </c>
      <c r="G16" s="32">
        <f>F16/E16-1</f>
        <v>0.5646835258003218</v>
      </c>
      <c r="H16" s="49"/>
      <c r="I16" s="49"/>
    </row>
    <row r="17" spans="1:9" ht="14.25">
      <c r="A17" s="12" t="s">
        <v>54</v>
      </c>
      <c r="B17" s="19">
        <v>152</v>
      </c>
      <c r="C17" s="15">
        <v>283</v>
      </c>
      <c r="D17" s="32">
        <f>C17/B17-1</f>
        <v>0.861842105263158</v>
      </c>
      <c r="E17" s="19">
        <v>142.9</v>
      </c>
      <c r="F17" s="15">
        <v>189.6</v>
      </c>
      <c r="G17" s="32">
        <f>F17/E17-1</f>
        <v>0.32680195941217627</v>
      </c>
      <c r="H17" s="49"/>
      <c r="I17" s="49"/>
    </row>
    <row r="18" spans="1:9" ht="12.75">
      <c r="A18" s="12"/>
      <c r="B18" s="19"/>
      <c r="C18" s="15"/>
      <c r="D18" s="32"/>
      <c r="E18" s="19"/>
      <c r="F18" s="15"/>
      <c r="G18" s="32"/>
      <c r="H18" s="49"/>
      <c r="I18" s="49"/>
    </row>
    <row r="19" spans="1:9" ht="12.75">
      <c r="A19" s="10" t="s">
        <v>45</v>
      </c>
      <c r="B19" s="20">
        <v>79</v>
      </c>
      <c r="C19" s="14">
        <v>231</v>
      </c>
      <c r="D19" s="16">
        <f>C19/B19-1</f>
        <v>1.9240506329113924</v>
      </c>
      <c r="E19" s="20">
        <v>50</v>
      </c>
      <c r="F19" s="14">
        <v>226</v>
      </c>
      <c r="G19" s="16">
        <f>F19/E19-1</f>
        <v>3.5199999999999996</v>
      </c>
      <c r="H19" s="49"/>
      <c r="I19" s="49"/>
    </row>
    <row r="20" spans="1:9" ht="12.75">
      <c r="A20" s="10"/>
      <c r="B20" s="19"/>
      <c r="C20" s="15"/>
      <c r="D20" s="32"/>
      <c r="E20" s="19"/>
      <c r="F20" s="15"/>
      <c r="G20" s="32"/>
      <c r="H20" s="49"/>
      <c r="I20" s="49"/>
    </row>
    <row r="21" spans="1:9" ht="14.25">
      <c r="A21" s="10" t="s">
        <v>55</v>
      </c>
      <c r="B21" s="20">
        <v>733</v>
      </c>
      <c r="C21" s="14">
        <v>771</v>
      </c>
      <c r="D21" s="16">
        <f>C21/B21-1</f>
        <v>0.05184174624829474</v>
      </c>
      <c r="E21" s="20">
        <v>348</v>
      </c>
      <c r="F21" s="14">
        <v>318</v>
      </c>
      <c r="G21" s="16">
        <f>F21/E21-1</f>
        <v>-0.08620689655172409</v>
      </c>
      <c r="H21" s="49"/>
      <c r="I21" s="49"/>
    </row>
    <row r="22" spans="1:12" ht="3" customHeight="1">
      <c r="A22" s="10"/>
      <c r="B22" s="19"/>
      <c r="C22" s="15"/>
      <c r="D22" s="32"/>
      <c r="E22" s="19"/>
      <c r="F22" s="15"/>
      <c r="G22" s="32"/>
      <c r="H22" s="49"/>
      <c r="I22" s="49"/>
      <c r="J22" s="5"/>
      <c r="K22" s="7"/>
      <c r="L22" s="7"/>
    </row>
    <row r="23" spans="1:9" ht="12.75">
      <c r="A23" s="10" t="s">
        <v>46</v>
      </c>
      <c r="B23" s="20">
        <f>B24+B25</f>
        <v>4435</v>
      </c>
      <c r="C23" s="14">
        <f>C24+C25</f>
        <v>4396</v>
      </c>
      <c r="D23" s="32">
        <f>C23/B23-1</f>
        <v>-0.008793686583990934</v>
      </c>
      <c r="E23" s="20">
        <f>E24+E25</f>
        <v>2231</v>
      </c>
      <c r="F23" s="14">
        <f>F24+F25</f>
        <v>2110</v>
      </c>
      <c r="G23" s="16">
        <f>F23/E23-1</f>
        <v>-0.05423576871358138</v>
      </c>
      <c r="H23" s="49"/>
      <c r="I23" s="49"/>
    </row>
    <row r="24" spans="1:9" ht="12.75">
      <c r="A24" s="12" t="s">
        <v>47</v>
      </c>
      <c r="B24" s="19">
        <v>2785</v>
      </c>
      <c r="C24" s="15">
        <v>2661</v>
      </c>
      <c r="D24" s="32">
        <f>C24/B24-1</f>
        <v>-0.044524236983842</v>
      </c>
      <c r="E24" s="19">
        <v>1358</v>
      </c>
      <c r="F24" s="15">
        <v>1212</v>
      </c>
      <c r="G24" s="32">
        <f>F24/E24-1</f>
        <v>-0.1075110456553755</v>
      </c>
      <c r="H24" s="49"/>
      <c r="I24" s="49"/>
    </row>
    <row r="25" spans="1:9" ht="14.25">
      <c r="A25" s="12" t="s">
        <v>56</v>
      </c>
      <c r="B25" s="19">
        <v>1650</v>
      </c>
      <c r="C25" s="15">
        <v>1735</v>
      </c>
      <c r="D25" s="32">
        <f>C25/B25-1</f>
        <v>0.051515151515151514</v>
      </c>
      <c r="E25" s="19">
        <v>873</v>
      </c>
      <c r="F25" s="15">
        <v>898</v>
      </c>
      <c r="G25" s="32">
        <f>F25/E25-1</f>
        <v>0.028636884306987298</v>
      </c>
      <c r="H25" s="49"/>
      <c r="I25" s="49"/>
    </row>
    <row r="26" spans="1:7" ht="3" customHeight="1">
      <c r="A26" s="12"/>
      <c r="B26" s="19"/>
      <c r="C26" s="15"/>
      <c r="D26" s="32"/>
      <c r="E26" s="19"/>
      <c r="F26" s="15"/>
      <c r="G26" s="32"/>
    </row>
    <row r="27" spans="1:11" ht="14.25">
      <c r="A27" s="10" t="s">
        <v>57</v>
      </c>
      <c r="B27" s="20">
        <v>911</v>
      </c>
      <c r="C27" s="14">
        <v>887</v>
      </c>
      <c r="D27" s="16">
        <f>C27/B27-1</f>
        <v>-0.02634467618002201</v>
      </c>
      <c r="E27" s="20">
        <v>479</v>
      </c>
      <c r="F27" s="14">
        <v>335</v>
      </c>
      <c r="G27" s="16">
        <f>F27/E27-1</f>
        <v>-0.3006263048016702</v>
      </c>
      <c r="H27" s="50"/>
      <c r="I27" s="50"/>
      <c r="J27" s="48"/>
      <c r="K27" s="48"/>
    </row>
    <row r="28" spans="1:7" ht="3.75" customHeight="1">
      <c r="A28" s="10"/>
      <c r="B28" s="21" t="s">
        <v>0</v>
      </c>
      <c r="C28" s="16" t="s">
        <v>0</v>
      </c>
      <c r="D28" s="16" t="s">
        <v>0</v>
      </c>
      <c r="E28" s="21" t="s">
        <v>0</v>
      </c>
      <c r="F28" s="16" t="s">
        <v>0</v>
      </c>
      <c r="G28" s="16" t="s">
        <v>0</v>
      </c>
    </row>
    <row r="29" spans="1:7" ht="12.75">
      <c r="A29" s="11" t="s">
        <v>48</v>
      </c>
      <c r="B29" s="22">
        <f>B3+B5+B13+B19+B21+B23+B27</f>
        <v>32940</v>
      </c>
      <c r="C29" s="17">
        <f>C3+C5+C13+C19+C21+C23+C27</f>
        <v>31914</v>
      </c>
      <c r="D29" s="33">
        <f>C29/B29-1</f>
        <v>-0.031147540983606503</v>
      </c>
      <c r="E29" s="22">
        <f>E3+E5+E13+E19+E21+E23+E27</f>
        <v>16034</v>
      </c>
      <c r="F29" s="17">
        <f>F3+F5+F13+F19+F21+F23+F27</f>
        <v>15222</v>
      </c>
      <c r="G29" s="33">
        <f>F29/E29-1</f>
        <v>-0.050642384932019446</v>
      </c>
    </row>
    <row r="30" spans="1:3" ht="14.25">
      <c r="A30" s="5"/>
      <c r="B30" s="6"/>
      <c r="C30" s="6"/>
    </row>
    <row r="31" spans="1:3" ht="5.25" customHeight="1">
      <c r="A31" s="54"/>
      <c r="B31" s="6"/>
      <c r="C31" s="6"/>
    </row>
    <row r="32" spans="1:3" ht="14.25">
      <c r="A32" s="5" t="s">
        <v>60</v>
      </c>
      <c r="B32" s="6"/>
      <c r="C32" s="6"/>
    </row>
    <row r="33" spans="1:3" ht="14.25">
      <c r="A33" s="5" t="s">
        <v>61</v>
      </c>
      <c r="B33" s="6"/>
      <c r="C33" s="6"/>
    </row>
    <row r="34" spans="1:3" ht="14.25">
      <c r="A34" s="5" t="s">
        <v>62</v>
      </c>
      <c r="B34" s="6"/>
      <c r="C34" s="6"/>
    </row>
    <row r="35" spans="1:3" ht="14.25">
      <c r="A35" s="5" t="s">
        <v>63</v>
      </c>
      <c r="B35" s="6"/>
      <c r="C35" s="6"/>
    </row>
    <row r="36" spans="1:3" ht="14.25">
      <c r="A36" s="5" t="s">
        <v>64</v>
      </c>
      <c r="B36" s="6"/>
      <c r="C36" s="6"/>
    </row>
    <row r="37" spans="1:3" ht="14.25">
      <c r="A37" s="5" t="s">
        <v>65</v>
      </c>
      <c r="B37" s="6"/>
      <c r="C37" s="6"/>
    </row>
    <row r="38" spans="1:3" ht="14.25">
      <c r="A38" s="5" t="s">
        <v>66</v>
      </c>
      <c r="B38" s="6"/>
      <c r="C38" s="6"/>
    </row>
    <row r="39" spans="1:3" ht="14.25">
      <c r="A39" s="5" t="s">
        <v>67</v>
      </c>
      <c r="B39" s="6"/>
      <c r="C39" s="6"/>
    </row>
    <row r="40" spans="1:3" ht="14.25">
      <c r="A40" s="5" t="s">
        <v>68</v>
      </c>
      <c r="B40" s="6"/>
      <c r="C40" s="6"/>
    </row>
    <row r="41" spans="1:7" ht="12.75">
      <c r="A41" s="55"/>
      <c r="B41" s="19"/>
      <c r="C41" s="19"/>
      <c r="D41" s="55"/>
      <c r="E41" s="55"/>
      <c r="F41" s="55"/>
      <c r="G41" s="55"/>
    </row>
    <row r="42" spans="1:7" ht="12.75" customHeight="1">
      <c r="A42" s="276" t="s">
        <v>69</v>
      </c>
      <c r="B42" s="278">
        <v>2004</v>
      </c>
      <c r="C42" s="265">
        <v>2005</v>
      </c>
      <c r="D42" s="274" t="s">
        <v>33</v>
      </c>
      <c r="E42" s="266" t="s">
        <v>10</v>
      </c>
      <c r="F42" s="268" t="s">
        <v>11</v>
      </c>
      <c r="G42" s="270" t="s">
        <v>34</v>
      </c>
    </row>
    <row r="43" spans="1:7" ht="12.75">
      <c r="A43" s="277"/>
      <c r="B43" s="278"/>
      <c r="C43" s="265"/>
      <c r="D43" s="275"/>
      <c r="E43" s="267"/>
      <c r="F43" s="269"/>
      <c r="G43" s="271"/>
    </row>
    <row r="44" spans="1:7" ht="12.75">
      <c r="A44" s="8" t="s">
        <v>70</v>
      </c>
      <c r="B44" s="18">
        <f>B45+B49+B50+B51</f>
        <v>27635</v>
      </c>
      <c r="C44" s="26">
        <f>C45+C49+C50+C51</f>
        <v>28403</v>
      </c>
      <c r="D44" s="31">
        <f>C44/B44-1</f>
        <v>0.027790844943007098</v>
      </c>
      <c r="E44" s="18">
        <f>E45+E49+E50+E51</f>
        <v>13851</v>
      </c>
      <c r="F44" s="26">
        <f>F45+F49+F50+F51</f>
        <v>14576</v>
      </c>
      <c r="G44" s="31">
        <f>F44/E44-1</f>
        <v>0.05234279113421403</v>
      </c>
    </row>
    <row r="45" spans="1:9" ht="12.75">
      <c r="A45" s="9" t="s">
        <v>71</v>
      </c>
      <c r="B45" s="28">
        <f>B46+B47+B48</f>
        <v>22749</v>
      </c>
      <c r="C45" s="27">
        <f>C46+C47+C48</f>
        <v>22791</v>
      </c>
      <c r="D45" s="32">
        <f aca="true" t="shared" si="2" ref="D45:D51">C45/B45-1</f>
        <v>0.001846234999340668</v>
      </c>
      <c r="E45" s="28">
        <f>E46+E47+E48</f>
        <v>11209</v>
      </c>
      <c r="F45" s="27">
        <f>F46+F47+F48</f>
        <v>11484</v>
      </c>
      <c r="G45" s="32">
        <f aca="true" t="shared" si="3" ref="G45:G51">F45/E45-1</f>
        <v>0.024533856722276814</v>
      </c>
      <c r="H45" s="48"/>
      <c r="I45" s="48"/>
    </row>
    <row r="46" spans="1:9" ht="12.75">
      <c r="A46" s="9" t="s">
        <v>72</v>
      </c>
      <c r="B46" s="19">
        <v>5324</v>
      </c>
      <c r="C46" s="15">
        <v>5888</v>
      </c>
      <c r="D46" s="32">
        <f t="shared" si="2"/>
        <v>0.10593538692712245</v>
      </c>
      <c r="E46" s="19">
        <v>2860</v>
      </c>
      <c r="F46" s="15">
        <v>3131</v>
      </c>
      <c r="G46" s="32">
        <f t="shared" si="3"/>
        <v>0.09475524475524466</v>
      </c>
      <c r="H46" s="48"/>
      <c r="I46" s="48"/>
    </row>
    <row r="47" spans="1:9" ht="14.25">
      <c r="A47" s="9" t="s">
        <v>73</v>
      </c>
      <c r="B47" s="19">
        <v>11709</v>
      </c>
      <c r="C47" s="15">
        <v>11356</v>
      </c>
      <c r="D47" s="32">
        <f t="shared" si="2"/>
        <v>-0.0301477495943292</v>
      </c>
      <c r="E47" s="19">
        <v>5603</v>
      </c>
      <c r="F47" s="15">
        <v>5526</v>
      </c>
      <c r="G47" s="32">
        <f t="shared" si="3"/>
        <v>-0.013742637872568242</v>
      </c>
      <c r="H47" s="48"/>
      <c r="I47" s="48"/>
    </row>
    <row r="48" spans="1:9" ht="14.25">
      <c r="A48" s="9" t="s">
        <v>74</v>
      </c>
      <c r="B48" s="19">
        <v>5716</v>
      </c>
      <c r="C48" s="15">
        <v>5547</v>
      </c>
      <c r="D48" s="32">
        <f t="shared" si="2"/>
        <v>-0.029566130160951665</v>
      </c>
      <c r="E48" s="19">
        <v>2746</v>
      </c>
      <c r="F48" s="15">
        <v>2827</v>
      </c>
      <c r="G48" s="32">
        <f t="shared" si="3"/>
        <v>0.02949745083758204</v>
      </c>
      <c r="H48" s="48"/>
      <c r="I48" s="48"/>
    </row>
    <row r="49" spans="1:9" ht="14.25">
      <c r="A49" s="9" t="s">
        <v>75</v>
      </c>
      <c r="B49" s="19">
        <v>3917</v>
      </c>
      <c r="C49" s="15">
        <v>4077</v>
      </c>
      <c r="D49" s="32">
        <f t="shared" si="2"/>
        <v>0.040847587439366784</v>
      </c>
      <c r="E49" s="19">
        <v>1933</v>
      </c>
      <c r="F49" s="15">
        <v>2178</v>
      </c>
      <c r="G49" s="32">
        <f t="shared" si="3"/>
        <v>0.1267459906880497</v>
      </c>
      <c r="H49" s="48"/>
      <c r="I49" s="48"/>
    </row>
    <row r="50" spans="1:9" ht="15" customHeight="1">
      <c r="A50" s="9" t="s">
        <v>2</v>
      </c>
      <c r="B50" s="19">
        <v>688</v>
      </c>
      <c r="C50" s="15">
        <v>1359</v>
      </c>
      <c r="D50" s="32">
        <f t="shared" si="2"/>
        <v>0.9752906976744187</v>
      </c>
      <c r="E50" s="19">
        <v>619</v>
      </c>
      <c r="F50" s="15">
        <v>779</v>
      </c>
      <c r="G50" s="32">
        <f t="shared" si="3"/>
        <v>0.25848142164781907</v>
      </c>
      <c r="H50" s="48"/>
      <c r="I50" s="48"/>
    </row>
    <row r="51" spans="1:9" ht="15" customHeight="1">
      <c r="A51" s="9" t="s">
        <v>76</v>
      </c>
      <c r="B51" s="19">
        <v>281</v>
      </c>
      <c r="C51" s="15">
        <v>176</v>
      </c>
      <c r="D51" s="32">
        <f t="shared" si="2"/>
        <v>-0.3736654804270463</v>
      </c>
      <c r="E51" s="19">
        <v>90</v>
      </c>
      <c r="F51" s="15">
        <v>135</v>
      </c>
      <c r="G51" s="32">
        <f t="shared" si="3"/>
        <v>0.5</v>
      </c>
      <c r="H51" s="48"/>
      <c r="I51" s="48"/>
    </row>
    <row r="52" spans="1:9" ht="3" customHeight="1">
      <c r="A52" s="9"/>
      <c r="B52" s="19"/>
      <c r="C52" s="15"/>
      <c r="D52" s="32"/>
      <c r="E52" s="19"/>
      <c r="F52" s="15"/>
      <c r="G52" s="32"/>
      <c r="H52" s="48"/>
      <c r="I52" s="48"/>
    </row>
    <row r="53" spans="1:9" ht="14.25">
      <c r="A53" s="10" t="s">
        <v>77</v>
      </c>
      <c r="B53" s="20">
        <v>1776</v>
      </c>
      <c r="C53" s="14">
        <v>1607</v>
      </c>
      <c r="D53" s="16">
        <f>C53/B53-1</f>
        <v>-0.09515765765765771</v>
      </c>
      <c r="E53" s="20">
        <v>713</v>
      </c>
      <c r="F53" s="14">
        <v>710</v>
      </c>
      <c r="G53" s="16">
        <f>F53/E53-1</f>
        <v>-0.0042075736325385416</v>
      </c>
      <c r="H53" s="48"/>
      <c r="I53" s="48"/>
    </row>
    <row r="54" spans="1:7" ht="3" customHeight="1">
      <c r="A54" s="10"/>
      <c r="B54" s="51" t="s">
        <v>3</v>
      </c>
      <c r="C54" s="52" t="s">
        <v>3</v>
      </c>
      <c r="D54" s="53" t="s">
        <v>3</v>
      </c>
      <c r="E54" s="51" t="s">
        <v>3</v>
      </c>
      <c r="F54" s="52" t="s">
        <v>3</v>
      </c>
      <c r="G54" s="53" t="s">
        <v>3</v>
      </c>
    </row>
    <row r="55" spans="1:7" ht="12.75">
      <c r="A55" s="11" t="s">
        <v>48</v>
      </c>
      <c r="B55" s="22">
        <f>B44+B53</f>
        <v>29411</v>
      </c>
      <c r="C55" s="17">
        <f>C44+C53</f>
        <v>30010</v>
      </c>
      <c r="D55" s="33">
        <f>C55/B55-1</f>
        <v>0.020366529529767696</v>
      </c>
      <c r="E55" s="22">
        <f>E44+E53</f>
        <v>14564</v>
      </c>
      <c r="F55" s="17">
        <f>F44+F53</f>
        <v>15286</v>
      </c>
      <c r="G55" s="33">
        <f>F55/E55-1</f>
        <v>0.04957429277670977</v>
      </c>
    </row>
    <row r="56" spans="5:6" ht="12.75">
      <c r="E56" s="7"/>
      <c r="F56" s="7"/>
    </row>
    <row r="57" ht="14.25">
      <c r="A57" s="5" t="s">
        <v>78</v>
      </c>
    </row>
    <row r="58" ht="14.25">
      <c r="A58" s="5" t="s">
        <v>79</v>
      </c>
    </row>
    <row r="59" ht="14.25">
      <c r="A59" s="5" t="s">
        <v>80</v>
      </c>
    </row>
    <row r="60" ht="14.25">
      <c r="A60" s="5" t="s">
        <v>81</v>
      </c>
    </row>
    <row r="61" ht="14.25">
      <c r="A61" s="5" t="s">
        <v>82</v>
      </c>
    </row>
    <row r="62" ht="14.25">
      <c r="A62" s="5" t="s">
        <v>83</v>
      </c>
    </row>
  </sheetData>
  <mergeCells count="14">
    <mergeCell ref="E42:E43"/>
    <mergeCell ref="F42:F43"/>
    <mergeCell ref="G42:G43"/>
    <mergeCell ref="E1:E2"/>
    <mergeCell ref="F1:F2"/>
    <mergeCell ref="G1:G2"/>
    <mergeCell ref="D42:D43"/>
    <mergeCell ref="B42:B43"/>
    <mergeCell ref="C42:C43"/>
    <mergeCell ref="A1:A2"/>
    <mergeCell ref="C1:C2"/>
    <mergeCell ref="A42:A43"/>
    <mergeCell ref="B1:B2"/>
    <mergeCell ref="D1:D2"/>
  </mergeCells>
  <printOptions/>
  <pageMargins left="0.75" right="0.75" top="1" bottom="1" header="0.5" footer="0.5"/>
  <pageSetup horizontalDpi="600" verticalDpi="600" orientation="landscape" paperSize="9" scale="59" r:id="rId1"/>
  <headerFooter alignWithMargins="0">
    <oddHeader>&amp;L&amp;"Arial,tučné"&amp;14Telefónica O2 Czech Republic - FINANČNÍ A PROVOZNÍ VÝSLEDKY&amp;R24. července 2006</oddHeader>
    <oddFooter>&amp;L&amp;"Arial,tučné"Investor Relations&amp;"Arial,obyčejné"
Tel. +420 271 462 076&amp;Cemail: investor.relations@ct.cz&amp;R2 z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SheetLayoutView="100" workbookViewId="0" topLeftCell="A1">
      <selection activeCell="B36" sqref="B36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0.421875" style="2" customWidth="1"/>
    <col min="5" max="6" width="9.140625" style="2" customWidth="1"/>
    <col min="7" max="7" width="15.00390625" style="2" customWidth="1"/>
    <col min="8" max="8" width="9.421875" style="2" customWidth="1"/>
    <col min="9" max="9" width="13.421875" style="2" customWidth="1"/>
    <col min="10" max="16384" width="9.140625" style="2" customWidth="1"/>
  </cols>
  <sheetData>
    <row r="1" spans="1:7" ht="12.75" customHeight="1">
      <c r="A1" s="279" t="s">
        <v>84</v>
      </c>
      <c r="B1" s="278">
        <v>2004</v>
      </c>
      <c r="C1" s="265">
        <v>2005</v>
      </c>
      <c r="D1" s="274" t="s">
        <v>33</v>
      </c>
      <c r="E1" s="266" t="s">
        <v>10</v>
      </c>
      <c r="F1" s="268" t="s">
        <v>11</v>
      </c>
      <c r="G1" s="270" t="s">
        <v>34</v>
      </c>
    </row>
    <row r="2" spans="1:7" ht="12.75" customHeight="1">
      <c r="A2" s="280"/>
      <c r="B2" s="278"/>
      <c r="C2" s="265"/>
      <c r="D2" s="275"/>
      <c r="E2" s="267"/>
      <c r="F2" s="269"/>
      <c r="G2" s="271"/>
    </row>
    <row r="3" spans="1:7" ht="14.25">
      <c r="A3" s="8" t="s">
        <v>85</v>
      </c>
      <c r="B3" s="35">
        <f>SUM(B4:B6)</f>
        <v>6448</v>
      </c>
      <c r="C3" s="26">
        <f>SUM(C4:C6)</f>
        <v>6601</v>
      </c>
      <c r="D3" s="31">
        <f>C3/B3-1</f>
        <v>0.023728287841191076</v>
      </c>
      <c r="E3" s="35">
        <f>SUM(E4:E6)</f>
        <v>3131</v>
      </c>
      <c r="F3" s="26">
        <f>SUM(F4:F6)</f>
        <v>3320</v>
      </c>
      <c r="G3" s="31">
        <f>F3/E3-1</f>
        <v>0.06036410092622169</v>
      </c>
    </row>
    <row r="4" spans="1:9" ht="12.75">
      <c r="A4" s="12" t="s">
        <v>86</v>
      </c>
      <c r="B4" s="36">
        <v>4625</v>
      </c>
      <c r="C4" s="15">
        <v>4935</v>
      </c>
      <c r="D4" s="32">
        <f>C4/B4-1</f>
        <v>0.06702702702702701</v>
      </c>
      <c r="E4" s="36">
        <v>2433</v>
      </c>
      <c r="F4" s="15">
        <v>2393</v>
      </c>
      <c r="G4" s="32">
        <f>F4/E4-1</f>
        <v>-0.016440608302507154</v>
      </c>
      <c r="H4" s="48"/>
      <c r="I4" s="48"/>
    </row>
    <row r="5" spans="1:10" ht="12.75">
      <c r="A5" s="12" t="s">
        <v>87</v>
      </c>
      <c r="B5" s="36">
        <v>361</v>
      </c>
      <c r="C5" s="15">
        <v>401</v>
      </c>
      <c r="D5" s="32">
        <f>C5/B5-1</f>
        <v>0.11080332409972304</v>
      </c>
      <c r="E5" s="36">
        <v>148</v>
      </c>
      <c r="F5" s="15">
        <v>148</v>
      </c>
      <c r="G5" s="32">
        <f>F5/E5-1</f>
        <v>0</v>
      </c>
      <c r="H5" s="48"/>
      <c r="I5" s="48"/>
      <c r="J5" s="48"/>
    </row>
    <row r="6" spans="1:9" ht="12.75">
      <c r="A6" s="12" t="s">
        <v>88</v>
      </c>
      <c r="B6" s="36">
        <v>1462</v>
      </c>
      <c r="C6" s="15">
        <v>1265</v>
      </c>
      <c r="D6" s="32">
        <f>C6/B6-1</f>
        <v>-0.1347469220246238</v>
      </c>
      <c r="E6" s="36">
        <v>550</v>
      </c>
      <c r="F6" s="15">
        <v>779</v>
      </c>
      <c r="G6" s="32">
        <f>F6/E6-1</f>
        <v>0.41636363636363627</v>
      </c>
      <c r="H6" s="48"/>
      <c r="I6" s="48"/>
    </row>
    <row r="7" spans="1:9" ht="3" customHeight="1">
      <c r="A7" s="12"/>
      <c r="B7" s="36"/>
      <c r="C7" s="15"/>
      <c r="D7" s="32"/>
      <c r="E7" s="36"/>
      <c r="F7" s="15"/>
      <c r="G7" s="32"/>
      <c r="H7" s="48"/>
      <c r="I7" s="48"/>
    </row>
    <row r="8" spans="1:9" ht="14.25">
      <c r="A8" s="10" t="s">
        <v>89</v>
      </c>
      <c r="B8" s="37">
        <v>5725</v>
      </c>
      <c r="C8" s="14">
        <v>5675</v>
      </c>
      <c r="D8" s="16">
        <f>C8/B8-1</f>
        <v>-0.008733624454148492</v>
      </c>
      <c r="E8" s="37">
        <v>3016</v>
      </c>
      <c r="F8" s="14">
        <v>2515</v>
      </c>
      <c r="G8" s="16">
        <f>F8/E8-1</f>
        <v>-0.1661140583554377</v>
      </c>
      <c r="H8" s="48"/>
      <c r="I8" s="48"/>
    </row>
    <row r="9" spans="1:9" ht="3" customHeight="1">
      <c r="A9" s="10"/>
      <c r="B9" s="37"/>
      <c r="C9" s="14"/>
      <c r="D9" s="32"/>
      <c r="E9" s="37"/>
      <c r="F9" s="14"/>
      <c r="G9" s="32"/>
      <c r="H9" s="48"/>
      <c r="I9" s="48"/>
    </row>
    <row r="10" spans="1:9" ht="12.75">
      <c r="A10" s="10" t="s">
        <v>90</v>
      </c>
      <c r="B10" s="37">
        <f>SUM(B11:B15)</f>
        <v>5271</v>
      </c>
      <c r="C10" s="14">
        <f>SUM(C11:C15)</f>
        <v>4904</v>
      </c>
      <c r="D10" s="16">
        <f aca="true" t="shared" si="0" ref="D10:D15">C10/B10-1</f>
        <v>-0.06962625687725288</v>
      </c>
      <c r="E10" s="37">
        <f>SUM(E11:E15)</f>
        <v>3092</v>
      </c>
      <c r="F10" s="14">
        <f>SUM(F11:F15)</f>
        <v>2666</v>
      </c>
      <c r="G10" s="16">
        <f aca="true" t="shared" si="1" ref="G10:G15">F10/E10-1</f>
        <v>-0.1377749029754204</v>
      </c>
      <c r="H10" s="48"/>
      <c r="I10" s="48"/>
    </row>
    <row r="11" spans="1:9" ht="12.75">
      <c r="A11" s="38" t="s">
        <v>91</v>
      </c>
      <c r="B11" s="36">
        <v>850</v>
      </c>
      <c r="C11" s="15">
        <v>774</v>
      </c>
      <c r="D11" s="32">
        <f t="shared" si="0"/>
        <v>-0.0894117647058823</v>
      </c>
      <c r="E11" s="36">
        <v>328</v>
      </c>
      <c r="F11" s="15">
        <v>406</v>
      </c>
      <c r="G11" s="32">
        <f t="shared" si="1"/>
        <v>0.23780487804878048</v>
      </c>
      <c r="H11" s="48"/>
      <c r="I11" s="48"/>
    </row>
    <row r="12" spans="1:9" ht="12.75">
      <c r="A12" s="12" t="s">
        <v>92</v>
      </c>
      <c r="B12" s="36">
        <v>1689</v>
      </c>
      <c r="C12" s="15">
        <v>1515</v>
      </c>
      <c r="D12" s="32">
        <f t="shared" si="0"/>
        <v>-0.10301953818827714</v>
      </c>
      <c r="E12" s="36">
        <v>806</v>
      </c>
      <c r="F12" s="15">
        <v>831</v>
      </c>
      <c r="G12" s="32">
        <f t="shared" si="1"/>
        <v>0.03101736972704705</v>
      </c>
      <c r="H12" s="48"/>
      <c r="I12" s="48"/>
    </row>
    <row r="13" spans="1:9" ht="12.75">
      <c r="A13" s="12" t="s">
        <v>93</v>
      </c>
      <c r="B13" s="36">
        <v>875</v>
      </c>
      <c r="C13" s="15">
        <v>828</v>
      </c>
      <c r="D13" s="32">
        <f t="shared" si="0"/>
        <v>-0.053714285714285714</v>
      </c>
      <c r="E13" s="36">
        <v>395</v>
      </c>
      <c r="F13" s="15">
        <v>399</v>
      </c>
      <c r="G13" s="32">
        <f t="shared" si="1"/>
        <v>0.010126582278481067</v>
      </c>
      <c r="H13" s="48"/>
      <c r="I13" s="48"/>
    </row>
    <row r="14" spans="1:9" ht="14.25">
      <c r="A14" s="12" t="s">
        <v>94</v>
      </c>
      <c r="B14" s="36">
        <v>466</v>
      </c>
      <c r="C14" s="15">
        <v>468</v>
      </c>
      <c r="D14" s="32">
        <f t="shared" si="0"/>
        <v>0.0042918454935623185</v>
      </c>
      <c r="E14" s="36">
        <v>254</v>
      </c>
      <c r="F14" s="15">
        <v>271</v>
      </c>
      <c r="G14" s="32">
        <f t="shared" si="1"/>
        <v>0.06692913385826782</v>
      </c>
      <c r="H14" s="48"/>
      <c r="I14" s="48"/>
    </row>
    <row r="15" spans="1:9" ht="14.25">
      <c r="A15" s="12" t="s">
        <v>95</v>
      </c>
      <c r="B15" s="36">
        <v>1391</v>
      </c>
      <c r="C15" s="15">
        <v>1319</v>
      </c>
      <c r="D15" s="32">
        <f t="shared" si="0"/>
        <v>-0.05176132278936019</v>
      </c>
      <c r="E15" s="36">
        <v>1309</v>
      </c>
      <c r="F15" s="15">
        <v>759</v>
      </c>
      <c r="G15" s="32">
        <f t="shared" si="1"/>
        <v>-0.4201680672268907</v>
      </c>
      <c r="H15" s="48"/>
      <c r="I15" s="48"/>
    </row>
    <row r="16" spans="1:9" ht="3" customHeight="1">
      <c r="A16" s="12"/>
      <c r="B16" s="36"/>
      <c r="C16" s="15"/>
      <c r="D16" s="32"/>
      <c r="E16" s="36"/>
      <c r="F16" s="15"/>
      <c r="G16" s="32"/>
      <c r="H16" s="48"/>
      <c r="I16" s="48"/>
    </row>
    <row r="17" spans="1:9" ht="14.25">
      <c r="A17" s="39" t="s">
        <v>96</v>
      </c>
      <c r="B17" s="37">
        <v>829</v>
      </c>
      <c r="C17" s="14">
        <v>246</v>
      </c>
      <c r="D17" s="16">
        <f>C17/B17-1</f>
        <v>-0.7032569360675512</v>
      </c>
      <c r="E17" s="37">
        <v>135</v>
      </c>
      <c r="F17" s="14">
        <v>143</v>
      </c>
      <c r="G17" s="16">
        <f>F17/E17-1</f>
        <v>0.059259259259259345</v>
      </c>
      <c r="H17" s="48"/>
      <c r="I17" s="48"/>
    </row>
    <row r="18" spans="1:7" ht="3.75" customHeight="1">
      <c r="A18" s="39"/>
      <c r="B18" s="21" t="s">
        <v>0</v>
      </c>
      <c r="C18" s="16" t="s">
        <v>0</v>
      </c>
      <c r="D18" s="16" t="s">
        <v>0</v>
      </c>
      <c r="E18" s="21" t="s">
        <v>0</v>
      </c>
      <c r="F18" s="16" t="s">
        <v>0</v>
      </c>
      <c r="G18" s="16" t="s">
        <v>0</v>
      </c>
    </row>
    <row r="19" spans="1:8" ht="12.75">
      <c r="A19" s="11" t="s">
        <v>97</v>
      </c>
      <c r="B19" s="22">
        <f>B3+B8+B10+B17</f>
        <v>18273</v>
      </c>
      <c r="C19" s="17">
        <f>C3+C8+C10+C17</f>
        <v>17426</v>
      </c>
      <c r="D19" s="33">
        <f>C19/B19-1</f>
        <v>-0.046352542001860675</v>
      </c>
      <c r="E19" s="22">
        <f>E3+E8+E10+E17</f>
        <v>9374</v>
      </c>
      <c r="F19" s="17">
        <f>F3+F8+F10+F17</f>
        <v>8644</v>
      </c>
      <c r="G19" s="33">
        <f>F19/E19-1</f>
        <v>-0.07787497333048854</v>
      </c>
      <c r="H19" s="50"/>
    </row>
    <row r="20" spans="1:3" ht="12.75">
      <c r="A20" s="4"/>
      <c r="B20" s="3"/>
      <c r="C20" s="3"/>
    </row>
    <row r="23" spans="1:7" ht="12.75" customHeight="1">
      <c r="A23" s="279" t="s">
        <v>98</v>
      </c>
      <c r="B23" s="281">
        <v>2004</v>
      </c>
      <c r="C23" s="268">
        <v>2005</v>
      </c>
      <c r="D23" s="274" t="s">
        <v>33</v>
      </c>
      <c r="E23" s="266" t="s">
        <v>10</v>
      </c>
      <c r="F23" s="268" t="s">
        <v>11</v>
      </c>
      <c r="G23" s="270" t="s">
        <v>34</v>
      </c>
    </row>
    <row r="24" spans="1:7" ht="12.75" customHeight="1">
      <c r="A24" s="280"/>
      <c r="B24" s="282"/>
      <c r="C24" s="269"/>
      <c r="D24" s="275"/>
      <c r="E24" s="267"/>
      <c r="F24" s="269"/>
      <c r="G24" s="271"/>
    </row>
    <row r="25" spans="1:9" ht="14.25">
      <c r="A25" s="8" t="s">
        <v>85</v>
      </c>
      <c r="B25" s="35">
        <f>SUM(B26:B28)</f>
        <v>9529</v>
      </c>
      <c r="C25" s="26">
        <f>SUM(C26:C28)</f>
        <v>9596</v>
      </c>
      <c r="D25" s="31">
        <f>C25/B25-1</f>
        <v>0.0070311680134327315</v>
      </c>
      <c r="E25" s="35">
        <f>SUM(E26:E28)</f>
        <v>4389</v>
      </c>
      <c r="F25" s="26">
        <f>SUM(F26:F28)</f>
        <v>4719</v>
      </c>
      <c r="G25" s="31">
        <f>F25/E25-1</f>
        <v>0.07518796992481214</v>
      </c>
      <c r="H25" s="48"/>
      <c r="I25" s="48"/>
    </row>
    <row r="26" spans="1:9" ht="12.75">
      <c r="A26" s="12" t="s">
        <v>86</v>
      </c>
      <c r="B26" s="36">
        <v>5509</v>
      </c>
      <c r="C26" s="15">
        <v>5767</v>
      </c>
      <c r="D26" s="32">
        <f>C26/B26-1</f>
        <v>0.046832455981121734</v>
      </c>
      <c r="E26" s="36">
        <v>2774</v>
      </c>
      <c r="F26" s="15">
        <v>3073</v>
      </c>
      <c r="G26" s="32">
        <f>F26/E26-1</f>
        <v>0.10778658976207645</v>
      </c>
      <c r="H26" s="48"/>
      <c r="I26" s="48"/>
    </row>
    <row r="27" spans="1:9" ht="12.75">
      <c r="A27" s="12" t="s">
        <v>87</v>
      </c>
      <c r="B27" s="36">
        <v>3558</v>
      </c>
      <c r="C27" s="15">
        <v>3334</v>
      </c>
      <c r="D27" s="32">
        <f>C27/B27-1</f>
        <v>-0.0629567172568859</v>
      </c>
      <c r="E27" s="36">
        <v>1399</v>
      </c>
      <c r="F27" s="15">
        <v>1368</v>
      </c>
      <c r="G27" s="32">
        <f>F27/E27-1</f>
        <v>-0.022158684774839177</v>
      </c>
      <c r="H27" s="48"/>
      <c r="I27" s="48"/>
    </row>
    <row r="28" spans="1:9" ht="12.75">
      <c r="A28" s="12" t="s">
        <v>88</v>
      </c>
      <c r="B28" s="36">
        <v>462</v>
      </c>
      <c r="C28" s="15">
        <v>495</v>
      </c>
      <c r="D28" s="32">
        <f>C28/B28-1</f>
        <v>0.0714285714285714</v>
      </c>
      <c r="E28" s="36">
        <v>216</v>
      </c>
      <c r="F28" s="15">
        <v>278</v>
      </c>
      <c r="G28" s="32">
        <f>F28/E28-1</f>
        <v>0.287037037037037</v>
      </c>
      <c r="H28" s="48"/>
      <c r="I28" s="48"/>
    </row>
    <row r="29" spans="1:9" ht="3" customHeight="1">
      <c r="A29" s="12"/>
      <c r="B29" s="36"/>
      <c r="C29" s="15"/>
      <c r="D29" s="32"/>
      <c r="E29" s="36"/>
      <c r="F29" s="15"/>
      <c r="G29" s="32"/>
      <c r="H29" s="48"/>
      <c r="I29" s="48"/>
    </row>
    <row r="30" spans="1:9" ht="14.25">
      <c r="A30" s="10" t="s">
        <v>89</v>
      </c>
      <c r="B30" s="37">
        <v>1711</v>
      </c>
      <c r="C30" s="14">
        <v>2176</v>
      </c>
      <c r="D30" s="16">
        <f>C30/B30-1</f>
        <v>0.2717708942139101</v>
      </c>
      <c r="E30" s="37">
        <v>1226</v>
      </c>
      <c r="F30" s="14">
        <v>948</v>
      </c>
      <c r="G30" s="16">
        <f>F30/E30-1</f>
        <v>-0.22675367047308315</v>
      </c>
      <c r="H30" s="48"/>
      <c r="I30" s="48"/>
    </row>
    <row r="31" spans="1:9" ht="3" customHeight="1">
      <c r="A31" s="10"/>
      <c r="B31" s="37"/>
      <c r="C31" s="14"/>
      <c r="D31" s="32"/>
      <c r="E31" s="37"/>
      <c r="F31" s="14"/>
      <c r="G31" s="32"/>
      <c r="H31" s="48"/>
      <c r="I31" s="48"/>
    </row>
    <row r="32" spans="1:9" ht="12.75">
      <c r="A32" s="10" t="s">
        <v>90</v>
      </c>
      <c r="B32" s="37">
        <f>SUM(B33:B37)</f>
        <v>4188</v>
      </c>
      <c r="C32" s="14">
        <f>SUM(C33:C37)</f>
        <v>4325</v>
      </c>
      <c r="D32" s="16">
        <f aca="true" t="shared" si="2" ref="D32:D37">C32/B32-1</f>
        <v>0.032712511938872924</v>
      </c>
      <c r="E32" s="37">
        <f>SUM(E33:E37)</f>
        <v>2119</v>
      </c>
      <c r="F32" s="14">
        <f>SUM(F33:F37)</f>
        <v>2087</v>
      </c>
      <c r="G32" s="16">
        <f aca="true" t="shared" si="3" ref="G32:G37">F32/E32-1</f>
        <v>-0.015101462954223654</v>
      </c>
      <c r="H32" s="48"/>
      <c r="I32" s="48"/>
    </row>
    <row r="33" spans="1:9" ht="12.75">
      <c r="A33" s="38" t="s">
        <v>91</v>
      </c>
      <c r="B33" s="36">
        <v>1681</v>
      </c>
      <c r="C33" s="15">
        <v>1885</v>
      </c>
      <c r="D33" s="32">
        <f t="shared" si="2"/>
        <v>0.12135633551457459</v>
      </c>
      <c r="E33" s="36">
        <v>864</v>
      </c>
      <c r="F33" s="15">
        <v>925</v>
      </c>
      <c r="G33" s="32">
        <f t="shared" si="3"/>
        <v>0.07060185185185186</v>
      </c>
      <c r="H33" s="48"/>
      <c r="I33" s="48"/>
    </row>
    <row r="34" spans="1:9" ht="12.75">
      <c r="A34" s="12" t="s">
        <v>92</v>
      </c>
      <c r="B34" s="36">
        <v>934</v>
      </c>
      <c r="C34" s="15">
        <v>878</v>
      </c>
      <c r="D34" s="32">
        <f t="shared" si="2"/>
        <v>-0.05995717344753748</v>
      </c>
      <c r="E34" s="36">
        <v>480</v>
      </c>
      <c r="F34" s="15">
        <v>374</v>
      </c>
      <c r="G34" s="32">
        <f t="shared" si="3"/>
        <v>-0.22083333333333333</v>
      </c>
      <c r="H34" s="48"/>
      <c r="I34" s="48"/>
    </row>
    <row r="35" spans="1:9" ht="12.75">
      <c r="A35" s="12" t="s">
        <v>93</v>
      </c>
      <c r="B35" s="36">
        <v>802</v>
      </c>
      <c r="C35" s="15">
        <v>809</v>
      </c>
      <c r="D35" s="32">
        <f t="shared" si="2"/>
        <v>0.008728179551122262</v>
      </c>
      <c r="E35" s="36">
        <v>409</v>
      </c>
      <c r="F35" s="15">
        <v>389</v>
      </c>
      <c r="G35" s="32">
        <f t="shared" si="3"/>
        <v>-0.0488997555012225</v>
      </c>
      <c r="H35" s="48"/>
      <c r="I35" s="48"/>
    </row>
    <row r="36" spans="1:9" ht="14.25">
      <c r="A36" s="12" t="s">
        <v>99</v>
      </c>
      <c r="B36" s="36">
        <v>188</v>
      </c>
      <c r="C36" s="15">
        <v>208</v>
      </c>
      <c r="D36" s="32">
        <f t="shared" si="2"/>
        <v>0.1063829787234043</v>
      </c>
      <c r="E36" s="36">
        <v>100</v>
      </c>
      <c r="F36" s="15">
        <v>130</v>
      </c>
      <c r="G36" s="32">
        <f t="shared" si="3"/>
        <v>0.30000000000000004</v>
      </c>
      <c r="H36" s="48"/>
      <c r="I36" s="48"/>
    </row>
    <row r="37" spans="1:9" ht="14.25">
      <c r="A37" s="12" t="s">
        <v>95</v>
      </c>
      <c r="B37" s="36">
        <v>583</v>
      </c>
      <c r="C37" s="15">
        <v>545</v>
      </c>
      <c r="D37" s="32">
        <f t="shared" si="2"/>
        <v>-0.065180102915952</v>
      </c>
      <c r="E37" s="36">
        <v>266</v>
      </c>
      <c r="F37" s="15">
        <v>269</v>
      </c>
      <c r="G37" s="32">
        <f t="shared" si="3"/>
        <v>0.011278195488721776</v>
      </c>
      <c r="H37" s="48"/>
      <c r="I37" s="48"/>
    </row>
    <row r="38" spans="1:9" ht="3" customHeight="1">
      <c r="A38" s="12"/>
      <c r="B38" s="36"/>
      <c r="C38" s="15"/>
      <c r="D38" s="32"/>
      <c r="E38" s="36"/>
      <c r="F38" s="15"/>
      <c r="G38" s="32"/>
      <c r="H38" s="48"/>
      <c r="I38" s="48"/>
    </row>
    <row r="39" spans="1:9" ht="14.25">
      <c r="A39" s="39" t="s">
        <v>100</v>
      </c>
      <c r="B39" s="37">
        <v>575</v>
      </c>
      <c r="C39" s="14">
        <v>668</v>
      </c>
      <c r="D39" s="16">
        <f>C39/B39-1</f>
        <v>0.1617391304347826</v>
      </c>
      <c r="E39" s="37">
        <v>245</v>
      </c>
      <c r="F39" s="14">
        <v>385</v>
      </c>
      <c r="G39" s="16">
        <f>F39/E39-1</f>
        <v>0.5714285714285714</v>
      </c>
      <c r="H39" s="48"/>
      <c r="I39" s="48"/>
    </row>
    <row r="40" spans="1:7" ht="3.75" customHeight="1">
      <c r="A40" s="39"/>
      <c r="B40" s="21" t="s">
        <v>0</v>
      </c>
      <c r="C40" s="16" t="s">
        <v>0</v>
      </c>
      <c r="D40" s="16" t="s">
        <v>0</v>
      </c>
      <c r="E40" s="21" t="s">
        <v>0</v>
      </c>
      <c r="F40" s="16" t="s">
        <v>0</v>
      </c>
      <c r="G40" s="16" t="s">
        <v>0</v>
      </c>
    </row>
    <row r="41" spans="1:7" ht="12.75">
      <c r="A41" s="11" t="s">
        <v>97</v>
      </c>
      <c r="B41" s="22">
        <f>B25+B30+B32+B39</f>
        <v>16003</v>
      </c>
      <c r="C41" s="17">
        <f>C25+C30+C32+C39</f>
        <v>16765</v>
      </c>
      <c r="D41" s="33">
        <f>C41/B41-1</f>
        <v>0.04761607198650264</v>
      </c>
      <c r="E41" s="22">
        <f>E25+E30+E32+E39</f>
        <v>7979</v>
      </c>
      <c r="F41" s="17">
        <f>F25+F30+F32+F39</f>
        <v>8139</v>
      </c>
      <c r="G41" s="33">
        <f>F41/E41-1</f>
        <v>0.02005263817520997</v>
      </c>
    </row>
    <row r="43" spans="2:3" ht="5.25" customHeight="1">
      <c r="B43" s="6"/>
      <c r="C43" s="6"/>
    </row>
    <row r="45" ht="14.25">
      <c r="A45" s="5" t="s">
        <v>101</v>
      </c>
    </row>
    <row r="46" ht="14.25">
      <c r="A46" s="5" t="s">
        <v>102</v>
      </c>
    </row>
    <row r="47" ht="14.25">
      <c r="A47" s="5" t="s">
        <v>103</v>
      </c>
    </row>
    <row r="48" ht="14.25">
      <c r="A48" s="5" t="s">
        <v>104</v>
      </c>
    </row>
    <row r="49" spans="1:6" ht="14.25">
      <c r="A49" s="5" t="s">
        <v>105</v>
      </c>
      <c r="B49" s="3"/>
      <c r="C49" s="3"/>
      <c r="D49" s="7"/>
      <c r="E49" s="7"/>
      <c r="F49" s="7"/>
    </row>
    <row r="50" spans="2:6" ht="12.75">
      <c r="B50" s="3"/>
      <c r="C50" s="3"/>
      <c r="D50" s="7"/>
      <c r="E50" s="7"/>
      <c r="F50" s="7"/>
    </row>
    <row r="51" spans="2:6" ht="12.75">
      <c r="B51" s="3"/>
      <c r="C51" s="3"/>
      <c r="D51" s="7"/>
      <c r="E51" s="7"/>
      <c r="F51" s="7"/>
    </row>
    <row r="52" spans="2:6" ht="12.75">
      <c r="B52" s="3"/>
      <c r="C52" s="3"/>
      <c r="D52" s="7"/>
      <c r="E52" s="7"/>
      <c r="F52" s="7"/>
    </row>
    <row r="53" spans="2:6" ht="12.75">
      <c r="B53" s="3"/>
      <c r="C53" s="3"/>
      <c r="D53" s="7"/>
      <c r="E53" s="7"/>
      <c r="F53" s="7"/>
    </row>
    <row r="54" spans="2:6" ht="12.75">
      <c r="B54" s="3"/>
      <c r="C54" s="3"/>
      <c r="D54" s="7"/>
      <c r="E54" s="7"/>
      <c r="F54" s="7"/>
    </row>
    <row r="55" spans="2:6" ht="12.75">
      <c r="B55" s="3"/>
      <c r="C55" s="3"/>
      <c r="D55" s="7"/>
      <c r="E55" s="7"/>
      <c r="F55" s="7"/>
    </row>
    <row r="56" spans="2:6" ht="12.75">
      <c r="B56" s="3"/>
      <c r="C56" s="3"/>
      <c r="D56" s="7"/>
      <c r="E56" s="7"/>
      <c r="F56" s="7"/>
    </row>
    <row r="57" spans="2:6" ht="12.75">
      <c r="B57" s="3"/>
      <c r="C57" s="3"/>
      <c r="D57" s="7"/>
      <c r="E57" s="7"/>
      <c r="F57" s="7"/>
    </row>
    <row r="58" spans="2:6" ht="12.75">
      <c r="B58" s="3"/>
      <c r="C58" s="3"/>
      <c r="D58" s="7"/>
      <c r="E58" s="7"/>
      <c r="F58" s="7"/>
    </row>
    <row r="59" spans="2:6" ht="12.75">
      <c r="B59" s="3"/>
      <c r="C59" s="3"/>
      <c r="D59" s="7"/>
      <c r="E59" s="7"/>
      <c r="F59" s="7"/>
    </row>
    <row r="60" spans="2:6" ht="12.75">
      <c r="B60" s="3"/>
      <c r="C60" s="3"/>
      <c r="D60" s="7"/>
      <c r="E60" s="7"/>
      <c r="F60" s="7"/>
    </row>
    <row r="61" spans="4:6" ht="12.75">
      <c r="D61" s="7"/>
      <c r="E61" s="7"/>
      <c r="F61" s="7"/>
    </row>
    <row r="62" spans="4:6" ht="12.75">
      <c r="D62" s="7"/>
      <c r="E62" s="7"/>
      <c r="F62" s="7"/>
    </row>
    <row r="63" spans="4:6" ht="12.75">
      <c r="D63" s="7"/>
      <c r="E63" s="7"/>
      <c r="F63" s="7"/>
    </row>
    <row r="64" spans="4:6" ht="12.75">
      <c r="D64" s="7"/>
      <c r="E64" s="7"/>
      <c r="F64" s="7"/>
    </row>
    <row r="65" spans="4:6" ht="12.75">
      <c r="D65" s="7"/>
      <c r="E65" s="7"/>
      <c r="F65" s="7"/>
    </row>
    <row r="66" spans="4:6" ht="12.75">
      <c r="D66" s="7"/>
      <c r="E66" s="7"/>
      <c r="F66" s="7"/>
    </row>
    <row r="67" spans="4:6" ht="12.75">
      <c r="D67" s="7"/>
      <c r="E67" s="7"/>
      <c r="F67" s="7"/>
    </row>
    <row r="68" spans="4:6" ht="12.75">
      <c r="D68" s="7"/>
      <c r="E68" s="7"/>
      <c r="F68" s="7"/>
    </row>
    <row r="69" spans="4:6" ht="12.75">
      <c r="D69" s="7"/>
      <c r="E69" s="7"/>
      <c r="F69" s="7"/>
    </row>
    <row r="70" spans="4:6" ht="12.75">
      <c r="D70" s="7"/>
      <c r="E70" s="7"/>
      <c r="F70" s="7"/>
    </row>
    <row r="71" spans="4:6" ht="12.75">
      <c r="D71" s="7"/>
      <c r="E71" s="7"/>
      <c r="F71" s="7"/>
    </row>
    <row r="72" spans="4:6" ht="12.75">
      <c r="D72" s="7"/>
      <c r="E72" s="7"/>
      <c r="F72" s="7"/>
    </row>
  </sheetData>
  <mergeCells count="14">
    <mergeCell ref="E23:E24"/>
    <mergeCell ref="F23:F24"/>
    <mergeCell ref="G23:G24"/>
    <mergeCell ref="A23:A24"/>
    <mergeCell ref="B23:B24"/>
    <mergeCell ref="C23:C24"/>
    <mergeCell ref="D23:D24"/>
    <mergeCell ref="A1:A2"/>
    <mergeCell ref="G1:G2"/>
    <mergeCell ref="B1:B2"/>
    <mergeCell ref="E1:E2"/>
    <mergeCell ref="F1:F2"/>
    <mergeCell ref="C1:C2"/>
    <mergeCell ref="D1:D2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Header>&amp;L&amp;"Arial,tučné"&amp;14Telefónica O2 Czech Republic - FINANČNÍ A PROVOZNÍ VÝSLEDKY&amp;R24. července 2006</oddHeader>
    <oddFooter>&amp;L&amp;"Arial,tučné"Investor Relations&amp;"Arial,obyčejné"
Tel. +420 271 462 076&amp;Cemail: investor.relations@ct.cz&amp;R3 z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workbookViewId="0" topLeftCell="A41">
      <selection activeCell="F65" sqref="F65"/>
    </sheetView>
  </sheetViews>
  <sheetFormatPr defaultColWidth="9.140625" defaultRowHeight="12.75"/>
  <cols>
    <col min="1" max="1" width="57.28125" style="66" customWidth="1"/>
    <col min="2" max="3" width="8.28125" style="66" customWidth="1"/>
    <col min="4" max="4" width="9.421875" style="66" bestFit="1" customWidth="1"/>
    <col min="5" max="6" width="10.7109375" style="66" customWidth="1"/>
    <col min="7" max="7" width="15.57421875" style="66" customWidth="1"/>
    <col min="8" max="92" width="10.7109375" style="66" customWidth="1"/>
    <col min="93" max="16384" width="46.421875" style="66" customWidth="1"/>
  </cols>
  <sheetData>
    <row r="1" spans="1:7" ht="12.75" customHeight="1">
      <c r="A1" s="287" t="s">
        <v>106</v>
      </c>
      <c r="B1" s="289">
        <v>2004</v>
      </c>
      <c r="C1" s="292">
        <v>2005</v>
      </c>
      <c r="D1" s="274" t="s">
        <v>33</v>
      </c>
      <c r="E1" s="266" t="s">
        <v>10</v>
      </c>
      <c r="F1" s="268" t="s">
        <v>11</v>
      </c>
      <c r="G1" s="270" t="s">
        <v>34</v>
      </c>
    </row>
    <row r="2" spans="1:7" ht="12.75">
      <c r="A2" s="294"/>
      <c r="B2" s="295"/>
      <c r="C2" s="296"/>
      <c r="D2" s="275"/>
      <c r="E2" s="267"/>
      <c r="F2" s="269"/>
      <c r="G2" s="271"/>
    </row>
    <row r="3" spans="1:7" ht="12.75">
      <c r="A3" s="97" t="s">
        <v>107</v>
      </c>
      <c r="B3" s="98">
        <f>SUM(B4:B8)</f>
        <v>124821</v>
      </c>
      <c r="C3" s="99">
        <f>SUM(C4:C8)</f>
        <v>111359</v>
      </c>
      <c r="D3" s="100">
        <f>C3/B3-1</f>
        <v>-0.10785044183270442</v>
      </c>
      <c r="E3" s="98">
        <f>SUM(E4:E8)</f>
        <v>116994.68512625089</v>
      </c>
      <c r="F3" s="99">
        <f>SUM(F4:F8)</f>
        <v>105558</v>
      </c>
      <c r="G3" s="100">
        <f>F3/E3-1</f>
        <v>-0.09775388611806912</v>
      </c>
    </row>
    <row r="4" spans="1:7" ht="12.75">
      <c r="A4" s="67" t="s">
        <v>108</v>
      </c>
      <c r="B4" s="68">
        <v>11688</v>
      </c>
      <c r="C4" s="69">
        <v>9526</v>
      </c>
      <c r="D4" s="70">
        <f>C4/B4-1</f>
        <v>-0.1849760438056126</v>
      </c>
      <c r="E4" s="68">
        <v>10531.545392421602</v>
      </c>
      <c r="F4" s="69">
        <v>8803</v>
      </c>
      <c r="G4" s="70">
        <f>F4/E4-1</f>
        <v>-0.16413027034621586</v>
      </c>
    </row>
    <row r="5" spans="1:7" ht="12.75">
      <c r="A5" s="67" t="s">
        <v>4</v>
      </c>
      <c r="B5" s="68">
        <v>13320</v>
      </c>
      <c r="C5" s="69">
        <v>13320</v>
      </c>
      <c r="D5" s="70">
        <f>C5/B5-1</f>
        <v>0</v>
      </c>
      <c r="E5" s="68">
        <v>13320</v>
      </c>
      <c r="F5" s="69">
        <v>13320</v>
      </c>
      <c r="G5" s="70">
        <f>F5/E5-1</f>
        <v>0</v>
      </c>
    </row>
    <row r="6" spans="1:7" ht="12.75" customHeight="1">
      <c r="A6" s="67" t="s">
        <v>109</v>
      </c>
      <c r="B6" s="68">
        <v>99345</v>
      </c>
      <c r="C6" s="69">
        <v>88003</v>
      </c>
      <c r="D6" s="70">
        <f>C6/B6-1</f>
        <v>-0.11416779908400021</v>
      </c>
      <c r="E6" s="68">
        <v>92827.19373382929</v>
      </c>
      <c r="F6" s="69">
        <v>83007</v>
      </c>
      <c r="G6" s="70">
        <f>F6/E6-1</f>
        <v>-0.10579005288027454</v>
      </c>
    </row>
    <row r="7" spans="1:7" ht="12" customHeight="1">
      <c r="A7" s="67" t="s">
        <v>110</v>
      </c>
      <c r="B7" s="68">
        <v>468</v>
      </c>
      <c r="C7" s="69">
        <v>510</v>
      </c>
      <c r="D7" s="70">
        <f>C7/B7-1</f>
        <v>0.08974358974358965</v>
      </c>
      <c r="E7" s="68">
        <v>315.94599999999775</v>
      </c>
      <c r="F7" s="69">
        <v>428</v>
      </c>
      <c r="G7" s="70">
        <f>F7/E7-1</f>
        <v>0.3546618725984916</v>
      </c>
    </row>
    <row r="8" spans="1:7" ht="12.75" customHeight="1">
      <c r="A8" s="67" t="s">
        <v>111</v>
      </c>
      <c r="B8" s="68">
        <v>0</v>
      </c>
      <c r="C8" s="69">
        <v>0</v>
      </c>
      <c r="D8" s="70">
        <v>0</v>
      </c>
      <c r="E8" s="68">
        <v>0</v>
      </c>
      <c r="F8" s="69">
        <v>0</v>
      </c>
      <c r="G8" s="70">
        <v>0</v>
      </c>
    </row>
    <row r="9" spans="1:7" ht="5.25" customHeight="1">
      <c r="A9" s="67"/>
      <c r="B9" s="68"/>
      <c r="C9" s="69"/>
      <c r="D9" s="71"/>
      <c r="E9" s="68"/>
      <c r="F9" s="69"/>
      <c r="G9" s="71"/>
    </row>
    <row r="10" spans="1:7" ht="12.75">
      <c r="A10" s="101" t="s">
        <v>112</v>
      </c>
      <c r="B10" s="102">
        <f>SUM(B11:B15)</f>
        <v>9840</v>
      </c>
      <c r="C10" s="103">
        <f>SUM(C11:C15)</f>
        <v>12492</v>
      </c>
      <c r="D10" s="104">
        <f aca="true" t="shared" si="0" ref="D10:D15">C10/B10-1</f>
        <v>0.26951219512195124</v>
      </c>
      <c r="E10" s="102">
        <f>SUM(E11:E15)</f>
        <v>10988.862000000003</v>
      </c>
      <c r="F10" s="103">
        <f>SUM(F11:F15)</f>
        <v>21005</v>
      </c>
      <c r="G10" s="104">
        <f aca="true" t="shared" si="1" ref="G10:G15">F10/E10-1</f>
        <v>0.9114809158582566</v>
      </c>
    </row>
    <row r="11" spans="1:7" ht="12.75">
      <c r="A11" s="67" t="s">
        <v>113</v>
      </c>
      <c r="B11" s="68">
        <v>713</v>
      </c>
      <c r="C11" s="69">
        <v>716</v>
      </c>
      <c r="D11" s="70">
        <f t="shared" si="0"/>
        <v>0.004207573632538653</v>
      </c>
      <c r="E11" s="68">
        <v>595.761</v>
      </c>
      <c r="F11" s="69">
        <v>583</v>
      </c>
      <c r="G11" s="70">
        <f t="shared" si="1"/>
        <v>-0.021419663254224397</v>
      </c>
    </row>
    <row r="12" spans="1:7" ht="12.75">
      <c r="A12" s="67" t="s">
        <v>114</v>
      </c>
      <c r="B12" s="68">
        <v>8286</v>
      </c>
      <c r="C12" s="69">
        <v>8013</v>
      </c>
      <c r="D12" s="70">
        <f t="shared" si="0"/>
        <v>-0.03294713975380159</v>
      </c>
      <c r="E12" s="68">
        <v>9059.588000000002</v>
      </c>
      <c r="F12" s="69">
        <v>9058</v>
      </c>
      <c r="G12" s="70">
        <f t="shared" si="1"/>
        <v>-0.0001752839091581082</v>
      </c>
    </row>
    <row r="13" spans="1:7" ht="12.75">
      <c r="A13" s="67" t="s">
        <v>115</v>
      </c>
      <c r="B13" s="68">
        <v>166</v>
      </c>
      <c r="C13" s="69">
        <v>124</v>
      </c>
      <c r="D13" s="70">
        <f t="shared" si="0"/>
        <v>-0.2530120481927711</v>
      </c>
      <c r="E13" s="68">
        <v>285.468</v>
      </c>
      <c r="F13" s="69">
        <v>0</v>
      </c>
      <c r="G13" s="70">
        <f t="shared" si="1"/>
        <v>-1</v>
      </c>
    </row>
    <row r="14" spans="1:7" ht="12.75">
      <c r="A14" s="67" t="s">
        <v>116</v>
      </c>
      <c r="B14" s="68">
        <v>195</v>
      </c>
      <c r="C14" s="69">
        <v>0</v>
      </c>
      <c r="D14" s="70">
        <f t="shared" si="0"/>
        <v>-1</v>
      </c>
      <c r="E14" s="68">
        <v>74.59700000000001</v>
      </c>
      <c r="F14" s="69">
        <v>63</v>
      </c>
      <c r="G14" s="70" t="s">
        <v>1</v>
      </c>
    </row>
    <row r="15" spans="1:7" ht="12.75">
      <c r="A15" s="67" t="s">
        <v>117</v>
      </c>
      <c r="B15" s="68">
        <v>480</v>
      </c>
      <c r="C15" s="69">
        <v>3639</v>
      </c>
      <c r="D15" s="70">
        <f t="shared" si="0"/>
        <v>6.58125</v>
      </c>
      <c r="E15" s="68">
        <v>973.448</v>
      </c>
      <c r="F15" s="69">
        <v>11301</v>
      </c>
      <c r="G15" s="70">
        <f t="shared" si="1"/>
        <v>10.60924877343217</v>
      </c>
    </row>
    <row r="16" spans="1:7" ht="7.5" customHeight="1">
      <c r="A16" s="67"/>
      <c r="B16" s="68"/>
      <c r="C16" s="69"/>
      <c r="D16" s="70"/>
      <c r="E16" s="68"/>
      <c r="F16" s="69"/>
      <c r="G16" s="70"/>
    </row>
    <row r="17" spans="1:7" ht="12.75">
      <c r="A17" s="101" t="s">
        <v>118</v>
      </c>
      <c r="B17" s="102">
        <v>0</v>
      </c>
      <c r="C17" s="103">
        <v>360</v>
      </c>
      <c r="D17" s="104" t="s">
        <v>1</v>
      </c>
      <c r="E17" s="102">
        <v>318</v>
      </c>
      <c r="F17" s="103">
        <v>247</v>
      </c>
      <c r="G17" s="104" t="s">
        <v>1</v>
      </c>
    </row>
    <row r="18" spans="1:7" ht="5.25" customHeight="1">
      <c r="A18" s="72" t="s">
        <v>3</v>
      </c>
      <c r="B18" s="73" t="s">
        <v>3</v>
      </c>
      <c r="C18" s="74" t="s">
        <v>3</v>
      </c>
      <c r="D18" s="75" t="s">
        <v>3</v>
      </c>
      <c r="E18" s="73" t="s">
        <v>3</v>
      </c>
      <c r="F18" s="74" t="s">
        <v>3</v>
      </c>
      <c r="G18" s="75" t="s">
        <v>3</v>
      </c>
    </row>
    <row r="19" spans="1:7" ht="12.75">
      <c r="A19" s="101" t="s">
        <v>119</v>
      </c>
      <c r="B19" s="102">
        <f>B3+B10+B17</f>
        <v>134661</v>
      </c>
      <c r="C19" s="103">
        <f>C3+C10+C17</f>
        <v>124211</v>
      </c>
      <c r="D19" s="104">
        <f>C19/B19-1</f>
        <v>-0.07760227534326936</v>
      </c>
      <c r="E19" s="102">
        <f>E3+E10+E17</f>
        <v>128301.5471262509</v>
      </c>
      <c r="F19" s="103">
        <f>F3+F10+F17</f>
        <v>126810</v>
      </c>
      <c r="G19" s="104">
        <f>F19/E19-1</f>
        <v>-0.011625324554996874</v>
      </c>
    </row>
    <row r="20" spans="1:7" ht="13.5" customHeight="1">
      <c r="A20" s="67"/>
      <c r="B20" s="68"/>
      <c r="C20" s="69"/>
      <c r="D20" s="70"/>
      <c r="E20" s="68"/>
      <c r="F20" s="69"/>
      <c r="G20" s="70"/>
    </row>
    <row r="21" spans="1:7" ht="12.75">
      <c r="A21" s="101" t="s">
        <v>120</v>
      </c>
      <c r="B21" s="105">
        <f>SUM(B22:B23)</f>
        <v>88705</v>
      </c>
      <c r="C21" s="106">
        <f>SUM(C22:C23)</f>
        <v>94975</v>
      </c>
      <c r="D21" s="104">
        <f>C21/B21-1</f>
        <v>0.0706837269601488</v>
      </c>
      <c r="E21" s="105">
        <f>SUM(E22:E23)</f>
        <v>91505</v>
      </c>
      <c r="F21" s="106">
        <f>SUM(F22:F23)</f>
        <v>84772</v>
      </c>
      <c r="G21" s="104">
        <f>F21/E21-1</f>
        <v>-0.0735806786514398</v>
      </c>
    </row>
    <row r="22" spans="1:7" ht="12.75">
      <c r="A22" s="67" t="s">
        <v>121</v>
      </c>
      <c r="B22" s="68">
        <v>88699</v>
      </c>
      <c r="C22" s="69">
        <v>94975</v>
      </c>
      <c r="D22" s="70">
        <f>C22/B22-1</f>
        <v>0.07075615283148617</v>
      </c>
      <c r="E22" s="68">
        <v>91505</v>
      </c>
      <c r="F22" s="69">
        <v>84772</v>
      </c>
      <c r="G22" s="70">
        <f>F22/E22-1</f>
        <v>-0.0735806786514398</v>
      </c>
    </row>
    <row r="23" spans="1:7" ht="12.75">
      <c r="A23" s="67" t="s">
        <v>122</v>
      </c>
      <c r="B23" s="68">
        <v>6</v>
      </c>
      <c r="C23" s="69">
        <v>0</v>
      </c>
      <c r="D23" s="70">
        <f>C23/B23-1</f>
        <v>-1</v>
      </c>
      <c r="E23" s="68">
        <v>0</v>
      </c>
      <c r="F23" s="69">
        <v>0</v>
      </c>
      <c r="G23" s="70" t="s">
        <v>1</v>
      </c>
    </row>
    <row r="24" spans="1:7" ht="6" customHeight="1">
      <c r="A24" s="67"/>
      <c r="B24" s="68"/>
      <c r="C24" s="69"/>
      <c r="D24" s="71"/>
      <c r="E24" s="68"/>
      <c r="F24" s="69"/>
      <c r="G24" s="71"/>
    </row>
    <row r="25" spans="1:7" ht="12.75">
      <c r="A25" s="101" t="s">
        <v>123</v>
      </c>
      <c r="B25" s="105">
        <f>SUM(B26:B29)</f>
        <v>26196</v>
      </c>
      <c r="C25" s="106">
        <f>SUM(C26:C29)</f>
        <v>18421</v>
      </c>
      <c r="D25" s="104">
        <f>C25/B25-1</f>
        <v>-0.2968010383264621</v>
      </c>
      <c r="E25" s="105">
        <f>SUM(E26:E29)</f>
        <v>20411</v>
      </c>
      <c r="F25" s="106">
        <f>SUM(F26:F29)</f>
        <v>17199</v>
      </c>
      <c r="G25" s="104">
        <f>F25/E25-1</f>
        <v>-0.1573661261084709</v>
      </c>
    </row>
    <row r="26" spans="1:9" ht="12.75">
      <c r="A26" s="67" t="s">
        <v>124</v>
      </c>
      <c r="B26" s="76">
        <v>16799</v>
      </c>
      <c r="C26" s="77">
        <v>9324</v>
      </c>
      <c r="D26" s="70">
        <f>C26/B26-1</f>
        <v>-0.44496696231918564</v>
      </c>
      <c r="E26" s="76">
        <v>10204</v>
      </c>
      <c r="F26" s="77">
        <v>9268</v>
      </c>
      <c r="G26" s="70">
        <f>F26/E26-1</f>
        <v>-0.09172873382987068</v>
      </c>
      <c r="H26" s="49"/>
      <c r="I26" s="49"/>
    </row>
    <row r="27" spans="1:8" ht="12.75">
      <c r="A27" s="67" t="s">
        <v>111</v>
      </c>
      <c r="B27" s="76">
        <v>6041</v>
      </c>
      <c r="C27" s="77">
        <v>5721</v>
      </c>
      <c r="D27" s="70">
        <f>C27/B27-1</f>
        <v>-0.05297136235722566</v>
      </c>
      <c r="E27" s="76">
        <v>6052</v>
      </c>
      <c r="F27" s="77">
        <v>5024</v>
      </c>
      <c r="G27" s="70">
        <f>F27/E27-1</f>
        <v>-0.16986120290812956</v>
      </c>
      <c r="H27" s="49"/>
    </row>
    <row r="28" spans="1:7" ht="12.75">
      <c r="A28" s="67" t="s">
        <v>125</v>
      </c>
      <c r="B28" s="76">
        <v>1566</v>
      </c>
      <c r="C28" s="77">
        <v>2111</v>
      </c>
      <c r="D28" s="70">
        <f>C28/B28-1</f>
        <v>0.34802043422733075</v>
      </c>
      <c r="E28" s="76">
        <v>2705</v>
      </c>
      <c r="F28" s="77">
        <v>1895</v>
      </c>
      <c r="G28" s="70">
        <f>F28/E28-1</f>
        <v>-0.29944547134935307</v>
      </c>
    </row>
    <row r="29" spans="1:7" ht="12.75">
      <c r="A29" s="67" t="s">
        <v>126</v>
      </c>
      <c r="B29" s="76">
        <v>1790</v>
      </c>
      <c r="C29" s="77">
        <v>1265</v>
      </c>
      <c r="D29" s="70">
        <f>C29/B29-1</f>
        <v>-0.2932960893854749</v>
      </c>
      <c r="E29" s="76">
        <v>1450</v>
      </c>
      <c r="F29" s="77">
        <v>1012</v>
      </c>
      <c r="G29" s="70">
        <f>F29/E29-1</f>
        <v>-0.3020689655172414</v>
      </c>
    </row>
    <row r="30" spans="1:7" ht="6.75" customHeight="1">
      <c r="A30" s="67"/>
      <c r="B30" s="76"/>
      <c r="C30" s="77"/>
      <c r="D30" s="70"/>
      <c r="E30" s="76"/>
      <c r="F30" s="77"/>
      <c r="G30" s="70"/>
    </row>
    <row r="31" spans="1:7" ht="12.75">
      <c r="A31" s="101" t="s">
        <v>127</v>
      </c>
      <c r="B31" s="105">
        <f>SUM(B32:B35)</f>
        <v>19760</v>
      </c>
      <c r="C31" s="106">
        <f>SUM(C32:C35)</f>
        <v>10815</v>
      </c>
      <c r="D31" s="104">
        <f>C31/B31-1</f>
        <v>-0.4526821862348178</v>
      </c>
      <c r="E31" s="105">
        <f>SUM(E32:E35)</f>
        <v>16386</v>
      </c>
      <c r="F31" s="106">
        <f>SUM(F32:F35)</f>
        <v>24839</v>
      </c>
      <c r="G31" s="104">
        <f>F31/E31-1</f>
        <v>0.5158672037104846</v>
      </c>
    </row>
    <row r="32" spans="1:7" ht="12.75">
      <c r="A32" s="67" t="s">
        <v>124</v>
      </c>
      <c r="B32" s="76">
        <v>9177</v>
      </c>
      <c r="C32" s="77">
        <v>307</v>
      </c>
      <c r="D32" s="70">
        <f>C32/B32-1</f>
        <v>-0.9665468017870764</v>
      </c>
      <c r="E32" s="76">
        <v>6998</v>
      </c>
      <c r="F32" s="77">
        <v>407</v>
      </c>
      <c r="G32" s="70">
        <f>F32/E32-1</f>
        <v>-0.9418405258645327</v>
      </c>
    </row>
    <row r="33" spans="1:7" ht="12.75">
      <c r="A33" s="67" t="s">
        <v>128</v>
      </c>
      <c r="B33" s="76">
        <v>8979</v>
      </c>
      <c r="C33" s="77">
        <v>6850</v>
      </c>
      <c r="D33" s="70">
        <f>C33/B33-1</f>
        <v>-0.23710880944425883</v>
      </c>
      <c r="E33" s="76">
        <v>5225</v>
      </c>
      <c r="F33" s="77">
        <v>6245</v>
      </c>
      <c r="G33" s="70">
        <f>F33/E33-1</f>
        <v>0.19521531100478473</v>
      </c>
    </row>
    <row r="34" spans="1:7" ht="12.75">
      <c r="A34" s="67" t="s">
        <v>129</v>
      </c>
      <c r="B34" s="76">
        <v>738</v>
      </c>
      <c r="C34" s="77">
        <v>251</v>
      </c>
      <c r="D34" s="70">
        <f>C34/B34-1</f>
        <v>-0.6598915989159891</v>
      </c>
      <c r="E34" s="76">
        <v>349</v>
      </c>
      <c r="F34" s="77">
        <v>297</v>
      </c>
      <c r="G34" s="70">
        <f>F34/E34-1</f>
        <v>-0.14899713467048714</v>
      </c>
    </row>
    <row r="35" spans="1:7" ht="12.75">
      <c r="A35" s="67" t="s">
        <v>130</v>
      </c>
      <c r="B35" s="76">
        <v>866</v>
      </c>
      <c r="C35" s="77">
        <v>3407</v>
      </c>
      <c r="D35" s="70">
        <f>C35/B35-1</f>
        <v>2.9341801385681294</v>
      </c>
      <c r="E35" s="76">
        <v>3814</v>
      </c>
      <c r="F35" s="77">
        <v>17890</v>
      </c>
      <c r="G35" s="70">
        <f>F35/E35-1</f>
        <v>3.6906135291033033</v>
      </c>
    </row>
    <row r="36" spans="1:7" ht="6.75" customHeight="1">
      <c r="A36" s="67"/>
      <c r="B36" s="76"/>
      <c r="C36" s="77"/>
      <c r="D36" s="70"/>
      <c r="E36" s="76"/>
      <c r="F36" s="77"/>
      <c r="G36" s="70"/>
    </row>
    <row r="37" spans="1:7" ht="25.5">
      <c r="A37" s="101" t="s">
        <v>131</v>
      </c>
      <c r="B37" s="105">
        <v>0</v>
      </c>
      <c r="C37" s="106">
        <v>0</v>
      </c>
      <c r="D37" s="104">
        <v>0</v>
      </c>
      <c r="E37" s="105">
        <v>0</v>
      </c>
      <c r="F37" s="106">
        <v>0</v>
      </c>
      <c r="G37" s="104" t="s">
        <v>1</v>
      </c>
    </row>
    <row r="38" spans="1:7" ht="6" customHeight="1">
      <c r="A38" s="72" t="s">
        <v>3</v>
      </c>
      <c r="B38" s="73" t="s">
        <v>3</v>
      </c>
      <c r="C38" s="74" t="s">
        <v>3</v>
      </c>
      <c r="D38" s="75" t="s">
        <v>3</v>
      </c>
      <c r="E38" s="73" t="s">
        <v>3</v>
      </c>
      <c r="F38" s="74" t="s">
        <v>3</v>
      </c>
      <c r="G38" s="75" t="s">
        <v>3</v>
      </c>
    </row>
    <row r="39" spans="1:7" ht="12.75">
      <c r="A39" s="107" t="s">
        <v>132</v>
      </c>
      <c r="B39" s="108">
        <f>B21+B25+B31+B37</f>
        <v>134661</v>
      </c>
      <c r="C39" s="109">
        <f>C21+C25+C31+C37</f>
        <v>124211</v>
      </c>
      <c r="D39" s="110">
        <f>C39/B39-1</f>
        <v>-0.07760227534326936</v>
      </c>
      <c r="E39" s="108">
        <f>E21+E25+E31+E37</f>
        <v>128302</v>
      </c>
      <c r="F39" s="109">
        <f>F21+F25+F31+F37</f>
        <v>126810</v>
      </c>
      <c r="G39" s="110">
        <f>F39/E39-1</f>
        <v>-0.011628813268694138</v>
      </c>
    </row>
    <row r="40" spans="1:3" ht="12.75">
      <c r="A40" s="78"/>
      <c r="B40" s="79"/>
      <c r="C40" s="79"/>
    </row>
    <row r="41" spans="1:7" ht="12.75" customHeight="1">
      <c r="A41" s="287" t="s">
        <v>133</v>
      </c>
      <c r="B41" s="289">
        <v>2004</v>
      </c>
      <c r="C41" s="292">
        <v>2005</v>
      </c>
      <c r="D41" s="274" t="s">
        <v>33</v>
      </c>
      <c r="E41" s="266" t="s">
        <v>10</v>
      </c>
      <c r="F41" s="268" t="s">
        <v>11</v>
      </c>
      <c r="G41" s="270" t="s">
        <v>34</v>
      </c>
    </row>
    <row r="42" spans="1:7" ht="12.75">
      <c r="A42" s="288"/>
      <c r="B42" s="290"/>
      <c r="C42" s="293"/>
      <c r="D42" s="275"/>
      <c r="E42" s="267"/>
      <c r="F42" s="269"/>
      <c r="G42" s="271"/>
    </row>
    <row r="43" spans="1:7" ht="12.75">
      <c r="A43" s="67" t="s">
        <v>134</v>
      </c>
      <c r="B43" s="76">
        <v>-1248</v>
      </c>
      <c r="C43" s="77">
        <v>-889</v>
      </c>
      <c r="D43" s="80">
        <f>C43/B43-1</f>
        <v>-0.2876602564102564</v>
      </c>
      <c r="E43" s="76">
        <v>-167</v>
      </c>
      <c r="F43" s="77">
        <v>-2</v>
      </c>
      <c r="G43" s="80">
        <f>F43/E43-1</f>
        <v>-0.9880239520958084</v>
      </c>
    </row>
    <row r="44" spans="1:7" ht="12.75">
      <c r="A44" s="67" t="s">
        <v>135</v>
      </c>
      <c r="B44" s="76">
        <v>75</v>
      </c>
      <c r="C44" s="77">
        <v>47</v>
      </c>
      <c r="D44" s="80">
        <f>C44/B44-1</f>
        <v>-0.3733333333333333</v>
      </c>
      <c r="E44" s="76">
        <v>25</v>
      </c>
      <c r="F44" s="77">
        <v>68</v>
      </c>
      <c r="G44" s="80">
        <f>F44/E44-1</f>
        <v>1.7200000000000002</v>
      </c>
    </row>
    <row r="45" spans="1:7" ht="12.75">
      <c r="A45" s="81" t="s">
        <v>136</v>
      </c>
      <c r="B45" s="76">
        <v>-2655</v>
      </c>
      <c r="C45" s="77">
        <v>-3262</v>
      </c>
      <c r="D45" s="80">
        <f>C45/B45-1</f>
        <v>0.22862523540489632</v>
      </c>
      <c r="E45" s="76">
        <v>-1935</v>
      </c>
      <c r="F45" s="77">
        <v>-2146</v>
      </c>
      <c r="G45" s="80">
        <f>F45/E45-1</f>
        <v>0.10904392764857884</v>
      </c>
    </row>
    <row r="46" spans="1:7" ht="12.75">
      <c r="A46" s="101" t="s">
        <v>137</v>
      </c>
      <c r="B46" s="102">
        <v>24985</v>
      </c>
      <c r="C46" s="103">
        <v>23656</v>
      </c>
      <c r="D46" s="111">
        <f>C46/B46-1</f>
        <v>-0.0531919151490895</v>
      </c>
      <c r="E46" s="102">
        <v>11731</v>
      </c>
      <c r="F46" s="103">
        <v>11187</v>
      </c>
      <c r="G46" s="111">
        <f>F46/E46-1</f>
        <v>-0.046372858238854286</v>
      </c>
    </row>
    <row r="47" spans="1:7" ht="4.5" customHeight="1">
      <c r="A47" s="67"/>
      <c r="B47" s="82"/>
      <c r="C47" s="83"/>
      <c r="D47" s="80"/>
      <c r="E47" s="82"/>
      <c r="F47" s="83"/>
      <c r="G47" s="80"/>
    </row>
    <row r="48" spans="1:7" ht="12.75" customHeight="1">
      <c r="A48" s="67" t="s">
        <v>138</v>
      </c>
      <c r="B48" s="76">
        <v>-6120</v>
      </c>
      <c r="C48" s="77">
        <v>-5200</v>
      </c>
      <c r="D48" s="80">
        <f>C48/B48-1</f>
        <v>-0.15032679738562094</v>
      </c>
      <c r="E48" s="76">
        <v>-2660</v>
      </c>
      <c r="F48" s="77">
        <v>-3442</v>
      </c>
      <c r="G48" s="80">
        <f>F48/E48-1</f>
        <v>0.2939849624060151</v>
      </c>
    </row>
    <row r="49" spans="1:7" ht="12.75">
      <c r="A49" s="67" t="s">
        <v>139</v>
      </c>
      <c r="B49" s="76">
        <v>0</v>
      </c>
      <c r="C49" s="77">
        <v>0</v>
      </c>
      <c r="D49" s="80">
        <v>0</v>
      </c>
      <c r="E49" s="76">
        <v>0</v>
      </c>
      <c r="F49" s="77">
        <v>0</v>
      </c>
      <c r="G49" s="80">
        <v>0</v>
      </c>
    </row>
    <row r="50" spans="1:7" ht="12.75">
      <c r="A50" s="67" t="s">
        <v>140</v>
      </c>
      <c r="B50" s="76">
        <v>0</v>
      </c>
      <c r="C50" s="77">
        <v>0</v>
      </c>
      <c r="D50" s="80">
        <v>0</v>
      </c>
      <c r="E50" s="76">
        <v>0</v>
      </c>
      <c r="F50" s="77">
        <v>0</v>
      </c>
      <c r="G50" s="80">
        <v>0</v>
      </c>
    </row>
    <row r="51" spans="1:7" ht="12.75">
      <c r="A51" s="67" t="s">
        <v>141</v>
      </c>
      <c r="B51" s="76">
        <v>618</v>
      </c>
      <c r="C51" s="77">
        <v>235</v>
      </c>
      <c r="D51" s="80">
        <f>C51/B51-1</f>
        <v>-0.6197411003236246</v>
      </c>
      <c r="E51" s="76">
        <v>70</v>
      </c>
      <c r="F51" s="77">
        <v>68</v>
      </c>
      <c r="G51" s="80">
        <f>F51/E51-1</f>
        <v>-0.02857142857142858</v>
      </c>
    </row>
    <row r="52" spans="1:7" ht="12.75">
      <c r="A52" s="67" t="s">
        <v>142</v>
      </c>
      <c r="B52" s="76">
        <v>265</v>
      </c>
      <c r="C52" s="77">
        <v>184</v>
      </c>
      <c r="D52" s="80">
        <f>C52/B52-1</f>
        <v>-0.3056603773584906</v>
      </c>
      <c r="E52" s="76">
        <v>125</v>
      </c>
      <c r="F52" s="77">
        <v>0</v>
      </c>
      <c r="G52" s="80">
        <f>F52/E52-1</f>
        <v>-1</v>
      </c>
    </row>
    <row r="53" spans="1:7" ht="12.75">
      <c r="A53" s="67" t="s">
        <v>143</v>
      </c>
      <c r="B53" s="76">
        <v>0</v>
      </c>
      <c r="C53" s="77">
        <v>0</v>
      </c>
      <c r="D53" s="80">
        <v>0</v>
      </c>
      <c r="E53" s="76">
        <v>0</v>
      </c>
      <c r="F53" s="77">
        <v>0</v>
      </c>
      <c r="G53" s="80">
        <v>0</v>
      </c>
    </row>
    <row r="54" spans="1:7" ht="12.75">
      <c r="A54" s="67" t="s">
        <v>144</v>
      </c>
      <c r="B54" s="76">
        <v>0</v>
      </c>
      <c r="C54" s="77">
        <v>0</v>
      </c>
      <c r="D54" s="80">
        <v>0</v>
      </c>
      <c r="E54" s="76">
        <v>0</v>
      </c>
      <c r="F54" s="77">
        <v>0</v>
      </c>
      <c r="G54" s="80">
        <v>0</v>
      </c>
    </row>
    <row r="55" spans="1:7" ht="12.75">
      <c r="A55" s="67" t="s">
        <v>145</v>
      </c>
      <c r="B55" s="76">
        <v>0</v>
      </c>
      <c r="C55" s="77">
        <v>0</v>
      </c>
      <c r="D55" s="80">
        <v>0</v>
      </c>
      <c r="E55" s="76">
        <v>0</v>
      </c>
      <c r="F55" s="77">
        <v>-3294</v>
      </c>
      <c r="G55" s="80" t="s">
        <v>1</v>
      </c>
    </row>
    <row r="56" spans="1:7" ht="12.75">
      <c r="A56" s="67" t="s">
        <v>153</v>
      </c>
      <c r="B56" s="76">
        <v>0</v>
      </c>
      <c r="C56" s="77">
        <v>0</v>
      </c>
      <c r="D56" s="80">
        <v>0</v>
      </c>
      <c r="E56" s="76">
        <v>0</v>
      </c>
      <c r="F56" s="77">
        <v>3253</v>
      </c>
      <c r="G56" s="80" t="s">
        <v>1</v>
      </c>
    </row>
    <row r="57" spans="1:7" ht="12.75">
      <c r="A57" s="101" t="s">
        <v>146</v>
      </c>
      <c r="B57" s="105">
        <f>SUM(B48:B56)</f>
        <v>-5237</v>
      </c>
      <c r="C57" s="106">
        <f>SUM(C48:C56)</f>
        <v>-4781</v>
      </c>
      <c r="D57" s="111">
        <f>C57/B57-1</f>
        <v>-0.08707275157532934</v>
      </c>
      <c r="E57" s="105">
        <f>SUM(E48:E56)</f>
        <v>-2465</v>
      </c>
      <c r="F57" s="106">
        <f>SUM(F48:F56)</f>
        <v>-3415</v>
      </c>
      <c r="G57" s="111">
        <f>F57/E57-1</f>
        <v>0.38539553752535505</v>
      </c>
    </row>
    <row r="58" spans="1:7" ht="5.25" customHeight="1">
      <c r="A58" s="84"/>
      <c r="B58" s="85"/>
      <c r="C58" s="86"/>
      <c r="D58" s="80"/>
      <c r="E58" s="85"/>
      <c r="F58" s="86"/>
      <c r="G58" s="80"/>
    </row>
    <row r="59" spans="1:7" ht="14.25">
      <c r="A59" s="112" t="s">
        <v>147</v>
      </c>
      <c r="B59" s="102">
        <f>B46+B48+B51+B53</f>
        <v>19483</v>
      </c>
      <c r="C59" s="103">
        <f>C46+C48+C51+C53</f>
        <v>18691</v>
      </c>
      <c r="D59" s="111">
        <f>C59/B59-1</f>
        <v>-0.04065082379510343</v>
      </c>
      <c r="E59" s="102">
        <f>E46+E48+E51+E53</f>
        <v>9141</v>
      </c>
      <c r="F59" s="103">
        <f>F46+F48+F51+F53</f>
        <v>7813</v>
      </c>
      <c r="G59" s="111">
        <f>F59/E59-1</f>
        <v>-0.14527950990044858</v>
      </c>
    </row>
    <row r="60" spans="1:7" ht="14.25">
      <c r="A60" s="112" t="s">
        <v>148</v>
      </c>
      <c r="B60" s="102">
        <f>B46+B48+B51+B53-B43-B44</f>
        <v>20656</v>
      </c>
      <c r="C60" s="103">
        <f>C46+C48+C51+C53-C43-C44</f>
        <v>19533</v>
      </c>
      <c r="D60" s="111">
        <f>C60/B60-1</f>
        <v>-0.05436676994577849</v>
      </c>
      <c r="E60" s="102">
        <f>E46+E48+E51-E43-E44</f>
        <v>9283</v>
      </c>
      <c r="F60" s="103">
        <f>F46+F48+F51-F43-F44</f>
        <v>7747</v>
      </c>
      <c r="G60" s="111">
        <f>F60/E60-1</f>
        <v>-0.16546375094258325</v>
      </c>
    </row>
    <row r="61" spans="1:7" ht="5.25" customHeight="1">
      <c r="A61" s="84"/>
      <c r="B61" s="85"/>
      <c r="C61" s="86"/>
      <c r="D61" s="80"/>
      <c r="E61" s="85"/>
      <c r="F61" s="86"/>
      <c r="G61" s="80"/>
    </row>
    <row r="62" spans="1:7" ht="12.75">
      <c r="A62" s="84" t="s">
        <v>149</v>
      </c>
      <c r="B62" s="76">
        <f>B46+B57</f>
        <v>19748</v>
      </c>
      <c r="C62" s="77">
        <f>C46+C57</f>
        <v>18875</v>
      </c>
      <c r="D62" s="80">
        <f>C62/B62-1</f>
        <v>-0.04420700830463842</v>
      </c>
      <c r="E62" s="76">
        <f>E46+E57</f>
        <v>9266</v>
      </c>
      <c r="F62" s="77">
        <f>F46+F57</f>
        <v>7772</v>
      </c>
      <c r="G62" s="80">
        <f>F62/E62-1</f>
        <v>-0.16123462119576948</v>
      </c>
    </row>
    <row r="63" spans="1:7" ht="12.75">
      <c r="A63" s="101" t="s">
        <v>150</v>
      </c>
      <c r="B63" s="102">
        <v>-23911</v>
      </c>
      <c r="C63" s="103">
        <v>-15813</v>
      </c>
      <c r="D63" s="111">
        <f>C63/B63-1</f>
        <v>-0.3386725774748024</v>
      </c>
      <c r="E63" s="102">
        <v>-8784</v>
      </c>
      <c r="F63" s="103">
        <v>0</v>
      </c>
      <c r="G63" s="111">
        <f>F63/E63-1</f>
        <v>-1</v>
      </c>
    </row>
    <row r="64" spans="1:7" ht="6" customHeight="1">
      <c r="A64" s="84"/>
      <c r="B64" s="85"/>
      <c r="C64" s="86"/>
      <c r="D64" s="80"/>
      <c r="E64" s="85"/>
      <c r="F64" s="86"/>
      <c r="G64" s="80"/>
    </row>
    <row r="65" spans="1:7" ht="12.75">
      <c r="A65" s="67" t="s">
        <v>151</v>
      </c>
      <c r="B65" s="68">
        <v>-6</v>
      </c>
      <c r="C65" s="69">
        <v>-4</v>
      </c>
      <c r="D65" s="80" t="s">
        <v>1</v>
      </c>
      <c r="E65" s="68">
        <v>0</v>
      </c>
      <c r="F65" s="69">
        <v>-9</v>
      </c>
      <c r="G65" s="80" t="s">
        <v>1</v>
      </c>
    </row>
    <row r="66" spans="1:7" ht="3.75" customHeight="1">
      <c r="A66" s="67"/>
      <c r="B66" s="87"/>
      <c r="C66" s="88"/>
      <c r="D66" s="80"/>
      <c r="E66" s="87"/>
      <c r="F66" s="88"/>
      <c r="G66" s="80"/>
    </row>
    <row r="67" spans="1:7" ht="12.75">
      <c r="A67" s="107" t="s">
        <v>152</v>
      </c>
      <c r="B67" s="108">
        <f>B46+B57+B63</f>
        <v>-4163</v>
      </c>
      <c r="C67" s="109">
        <f>C46+C57+C63</f>
        <v>3062</v>
      </c>
      <c r="D67" s="113" t="s">
        <v>1</v>
      </c>
      <c r="E67" s="108">
        <f>E46+E57+E63</f>
        <v>482</v>
      </c>
      <c r="F67" s="109">
        <f>F46+F57+F63</f>
        <v>7772</v>
      </c>
      <c r="G67" s="113" t="s">
        <v>1</v>
      </c>
    </row>
    <row r="68" spans="1:3" ht="12.75">
      <c r="A68" s="89"/>
      <c r="B68" s="76"/>
      <c r="C68" s="76"/>
    </row>
    <row r="69" spans="1:3" ht="14.25">
      <c r="A69" s="169" t="s">
        <v>154</v>
      </c>
      <c r="B69" s="76"/>
      <c r="C69" s="76"/>
    </row>
    <row r="70" spans="1:3" ht="14.25">
      <c r="A70" s="249" t="s">
        <v>155</v>
      </c>
      <c r="B70" s="237"/>
      <c r="C70" s="237"/>
    </row>
    <row r="71" spans="1:3" ht="14.25">
      <c r="A71" s="91"/>
      <c r="B71" s="90"/>
      <c r="C71" s="90"/>
    </row>
    <row r="72" spans="1:3" ht="14.25">
      <c r="A72" s="291"/>
      <c r="B72" s="286"/>
      <c r="C72" s="286"/>
    </row>
    <row r="73" spans="1:3" ht="14.25">
      <c r="A73" s="91"/>
      <c r="B73" s="92"/>
      <c r="C73" s="92"/>
    </row>
    <row r="74" spans="1:3" ht="14.25">
      <c r="A74" s="62"/>
      <c r="B74" s="93"/>
      <c r="C74" s="93"/>
    </row>
    <row r="75" spans="1:3" ht="14.25">
      <c r="A75" s="62"/>
      <c r="B75" s="93"/>
      <c r="C75" s="93"/>
    </row>
    <row r="76" spans="1:3" ht="14.25">
      <c r="A76" s="62"/>
      <c r="B76" s="93"/>
      <c r="C76" s="93"/>
    </row>
    <row r="77" spans="1:3" ht="14.25">
      <c r="A77" s="283"/>
      <c r="B77" s="284"/>
      <c r="C77" s="284"/>
    </row>
    <row r="78" spans="1:3" ht="14.25">
      <c r="A78" s="91"/>
      <c r="B78" s="90"/>
      <c r="C78" s="90"/>
    </row>
    <row r="79" spans="1:3" ht="14.25">
      <c r="A79" s="94"/>
      <c r="B79" s="76"/>
      <c r="C79" s="76"/>
    </row>
    <row r="80" spans="1:3" ht="14.25">
      <c r="A80" s="91"/>
      <c r="B80" s="76"/>
      <c r="C80" s="76"/>
    </row>
    <row r="81" spans="1:3" ht="14.25">
      <c r="A81" s="94"/>
      <c r="B81" s="76"/>
      <c r="C81" s="76"/>
    </row>
    <row r="82" spans="1:3" ht="14.25">
      <c r="A82" s="285"/>
      <c r="B82" s="286"/>
      <c r="C82" s="286"/>
    </row>
    <row r="83" spans="1:3" ht="12.75">
      <c r="A83" s="95"/>
      <c r="B83" s="96"/>
      <c r="C83" s="96"/>
    </row>
  </sheetData>
  <mergeCells count="17">
    <mergeCell ref="D1:D2"/>
    <mergeCell ref="C41:C42"/>
    <mergeCell ref="A1:A2"/>
    <mergeCell ref="B1:B2"/>
    <mergeCell ref="C1:C2"/>
    <mergeCell ref="D41:D42"/>
    <mergeCell ref="A77:C77"/>
    <mergeCell ref="A82:C82"/>
    <mergeCell ref="A41:A42"/>
    <mergeCell ref="B41:B42"/>
    <mergeCell ref="A72:C72"/>
    <mergeCell ref="E1:E2"/>
    <mergeCell ref="F1:F2"/>
    <mergeCell ref="G1:G2"/>
    <mergeCell ref="E41:E42"/>
    <mergeCell ref="F41:F42"/>
    <mergeCell ref="G41:G4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8" r:id="rId1"/>
  <headerFooter alignWithMargins="0">
    <oddHeader>&amp;L&amp;"Arial,tučné"&amp;14Telefónica O2 Czech Republic - FINANČNÍ A PROVOZNÍ VÝSLEDKY&amp;R24. července 2006</oddHeader>
    <oddFooter>&amp;L&amp;"Arial,tučné"Investor Relations&amp;"Arial,obyčejné"
Tel: +420 271 462 076&amp;Ce-mail: investor.relations@ct.cz
www.telecom.cz&amp;R4 z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57.28125" style="66" customWidth="1"/>
    <col min="2" max="3" width="8.28125" style="66" customWidth="1"/>
    <col min="4" max="4" width="9.421875" style="66" bestFit="1" customWidth="1"/>
    <col min="5" max="6" width="10.7109375" style="66" customWidth="1"/>
    <col min="7" max="7" width="15.57421875" style="66" customWidth="1"/>
    <col min="8" max="92" width="10.7109375" style="66" customWidth="1"/>
    <col min="93" max="16384" width="46.421875" style="66" customWidth="1"/>
  </cols>
  <sheetData>
    <row r="1" spans="1:7" ht="12.75" customHeight="1">
      <c r="A1" s="287" t="s">
        <v>156</v>
      </c>
      <c r="B1" s="289">
        <v>2004</v>
      </c>
      <c r="C1" s="292">
        <v>2005</v>
      </c>
      <c r="D1" s="274" t="s">
        <v>33</v>
      </c>
      <c r="E1" s="266" t="s">
        <v>10</v>
      </c>
      <c r="F1" s="268" t="s">
        <v>11</v>
      </c>
      <c r="G1" s="270" t="s">
        <v>34</v>
      </c>
    </row>
    <row r="2" spans="1:7" ht="12.75">
      <c r="A2" s="294"/>
      <c r="B2" s="297"/>
      <c r="C2" s="298"/>
      <c r="D2" s="275"/>
      <c r="E2" s="267"/>
      <c r="F2" s="269"/>
      <c r="G2" s="271"/>
    </row>
    <row r="3" spans="1:7" ht="12.75">
      <c r="A3" s="97" t="s">
        <v>107</v>
      </c>
      <c r="B3" s="98">
        <f>SUM(B4:B7)</f>
        <v>111544</v>
      </c>
      <c r="C3" s="99">
        <f>SUM(C4:C7)</f>
        <v>100378</v>
      </c>
      <c r="D3" s="100">
        <f>C3/B3-1</f>
        <v>-0.10010399483611854</v>
      </c>
      <c r="E3" s="98">
        <f>SUM(E4:E7)</f>
        <v>105430.546</v>
      </c>
      <c r="F3" s="99">
        <f>SUM(F4:F7)</f>
        <v>96009</v>
      </c>
      <c r="G3" s="100">
        <f>F3/E3-1</f>
        <v>-0.08936258378098505</v>
      </c>
    </row>
    <row r="4" spans="1:7" ht="12.75">
      <c r="A4" s="67" t="s">
        <v>108</v>
      </c>
      <c r="B4" s="68">
        <v>3085</v>
      </c>
      <c r="C4" s="69">
        <v>1726</v>
      </c>
      <c r="D4" s="70">
        <f>C4/B4-1</f>
        <v>-0.44051863857374396</v>
      </c>
      <c r="E4" s="68">
        <v>2037.085</v>
      </c>
      <c r="F4" s="69">
        <v>1306</v>
      </c>
      <c r="G4" s="70">
        <f>F4/E4-1</f>
        <v>-0.35888782255036</v>
      </c>
    </row>
    <row r="5" spans="1:7" ht="12.75" customHeight="1">
      <c r="A5" s="67" t="s">
        <v>109</v>
      </c>
      <c r="B5" s="68">
        <v>78613</v>
      </c>
      <c r="C5" s="69">
        <v>68797</v>
      </c>
      <c r="D5" s="70">
        <f>C5/B5-1</f>
        <v>-0.12486484423695832</v>
      </c>
      <c r="E5" s="68">
        <v>73694.683</v>
      </c>
      <c r="F5" s="69">
        <v>64922</v>
      </c>
      <c r="G5" s="70">
        <f>F5/E5-1</f>
        <v>-0.11904092185320891</v>
      </c>
    </row>
    <row r="6" spans="1:7" ht="12" customHeight="1">
      <c r="A6" s="67" t="s">
        <v>110</v>
      </c>
      <c r="B6" s="68">
        <v>29846</v>
      </c>
      <c r="C6" s="69">
        <v>29855</v>
      </c>
      <c r="D6" s="70">
        <f>C6/B6-1</f>
        <v>0.00030154794612347047</v>
      </c>
      <c r="E6" s="68">
        <v>29698.778</v>
      </c>
      <c r="F6" s="69">
        <v>29781</v>
      </c>
      <c r="G6" s="70">
        <f>F6/E6-1</f>
        <v>0.0027685314190368793</v>
      </c>
    </row>
    <row r="7" spans="1:7" ht="12.75" customHeight="1">
      <c r="A7" s="67" t="s">
        <v>111</v>
      </c>
      <c r="B7" s="68">
        <v>0</v>
      </c>
      <c r="C7" s="69">
        <v>0</v>
      </c>
      <c r="D7" s="70">
        <v>0</v>
      </c>
      <c r="E7" s="68">
        <v>0</v>
      </c>
      <c r="F7" s="69">
        <v>0</v>
      </c>
      <c r="G7" s="70">
        <v>0</v>
      </c>
    </row>
    <row r="8" spans="1:7" ht="5.25" customHeight="1">
      <c r="A8" s="67"/>
      <c r="B8" s="68"/>
      <c r="C8" s="69"/>
      <c r="D8" s="71"/>
      <c r="E8" s="68"/>
      <c r="F8" s="69"/>
      <c r="G8" s="71"/>
    </row>
    <row r="9" spans="1:7" ht="12.75">
      <c r="A9" s="101" t="s">
        <v>112</v>
      </c>
      <c r="B9" s="102">
        <f>SUM(B10:B14)</f>
        <v>5747</v>
      </c>
      <c r="C9" s="103">
        <f>SUM(C10:C14)</f>
        <v>7512</v>
      </c>
      <c r="D9" s="104">
        <f>C9/B9-1</f>
        <v>0.30711675656864457</v>
      </c>
      <c r="E9" s="102">
        <f>SUM(E10:E14)</f>
        <v>5732.248</v>
      </c>
      <c r="F9" s="103">
        <f>SUM(F10:F14)</f>
        <v>12282</v>
      </c>
      <c r="G9" s="104">
        <f>F9/E9-1</f>
        <v>1.1426149043097928</v>
      </c>
    </row>
    <row r="10" spans="1:7" ht="12.75">
      <c r="A10" s="67" t="s">
        <v>113</v>
      </c>
      <c r="B10" s="68">
        <v>266</v>
      </c>
      <c r="C10" s="69">
        <v>216</v>
      </c>
      <c r="D10" s="70">
        <f>C10/B10-1</f>
        <v>-0.18796992481203012</v>
      </c>
      <c r="E10" s="68">
        <v>237.365</v>
      </c>
      <c r="F10" s="69">
        <v>213</v>
      </c>
      <c r="G10" s="70">
        <f>F10/E10-1</f>
        <v>-0.10264782086659785</v>
      </c>
    </row>
    <row r="11" spans="1:7" ht="12.75">
      <c r="A11" s="67" t="s">
        <v>114</v>
      </c>
      <c r="B11" s="68">
        <v>5042</v>
      </c>
      <c r="C11" s="69">
        <v>4937</v>
      </c>
      <c r="D11" s="70">
        <f>C11/B11-1</f>
        <v>-0.0208250694168981</v>
      </c>
      <c r="E11" s="68">
        <v>5315.847</v>
      </c>
      <c r="F11" s="69">
        <v>4897</v>
      </c>
      <c r="G11" s="70">
        <f>F11/E11-1</f>
        <v>-0.07879214732854423</v>
      </c>
    </row>
    <row r="12" spans="1:7" ht="12.75">
      <c r="A12" s="67" t="s">
        <v>115</v>
      </c>
      <c r="B12" s="68">
        <v>0</v>
      </c>
      <c r="C12" s="69">
        <v>0</v>
      </c>
      <c r="D12" s="70">
        <v>0</v>
      </c>
      <c r="E12" s="68">
        <v>0</v>
      </c>
      <c r="F12" s="69">
        <v>0</v>
      </c>
      <c r="G12" s="70">
        <v>0</v>
      </c>
    </row>
    <row r="13" spans="1:7" ht="12.75">
      <c r="A13" s="67" t="s">
        <v>116</v>
      </c>
      <c r="B13" s="68">
        <v>225</v>
      </c>
      <c r="C13" s="69">
        <v>17</v>
      </c>
      <c r="D13" s="70">
        <f>C13/B13-1</f>
        <v>-0.9244444444444444</v>
      </c>
      <c r="E13" s="68">
        <v>88.031</v>
      </c>
      <c r="F13" s="69">
        <v>64</v>
      </c>
      <c r="G13" s="70">
        <f>F13/E13-1</f>
        <v>-0.2729833808544718</v>
      </c>
    </row>
    <row r="14" spans="1:7" ht="12.75">
      <c r="A14" s="67" t="s">
        <v>117</v>
      </c>
      <c r="B14" s="68">
        <v>214</v>
      </c>
      <c r="C14" s="69">
        <v>2342</v>
      </c>
      <c r="D14" s="70" t="s">
        <v>1</v>
      </c>
      <c r="E14" s="68">
        <v>91.005</v>
      </c>
      <c r="F14" s="69">
        <v>7108</v>
      </c>
      <c r="G14" s="70" t="s">
        <v>1</v>
      </c>
    </row>
    <row r="15" spans="1:7" ht="7.5" customHeight="1">
      <c r="A15" s="67"/>
      <c r="B15" s="68"/>
      <c r="C15" s="69"/>
      <c r="D15" s="70"/>
      <c r="E15" s="68"/>
      <c r="F15" s="69"/>
      <c r="G15" s="70"/>
    </row>
    <row r="16" spans="1:7" ht="12.75">
      <c r="A16" s="101" t="s">
        <v>118</v>
      </c>
      <c r="B16" s="102">
        <v>0</v>
      </c>
      <c r="C16" s="103">
        <v>360</v>
      </c>
      <c r="D16" s="104" t="s">
        <v>1</v>
      </c>
      <c r="E16" s="102">
        <v>318</v>
      </c>
      <c r="F16" s="103">
        <v>247</v>
      </c>
      <c r="G16" s="104" t="s">
        <v>1</v>
      </c>
    </row>
    <row r="17" spans="1:7" ht="5.25" customHeight="1">
      <c r="A17" s="72" t="s">
        <v>3</v>
      </c>
      <c r="B17" s="73" t="s">
        <v>3</v>
      </c>
      <c r="C17" s="74" t="s">
        <v>3</v>
      </c>
      <c r="D17" s="75" t="s">
        <v>3</v>
      </c>
      <c r="E17" s="73" t="s">
        <v>3</v>
      </c>
      <c r="F17" s="74" t="s">
        <v>3</v>
      </c>
      <c r="G17" s="75" t="s">
        <v>3</v>
      </c>
    </row>
    <row r="18" spans="1:7" ht="12.75">
      <c r="A18" s="101" t="s">
        <v>119</v>
      </c>
      <c r="B18" s="102">
        <f>B3+B9+B16</f>
        <v>117291</v>
      </c>
      <c r="C18" s="103">
        <f>C3+C9+C16</f>
        <v>108250</v>
      </c>
      <c r="D18" s="104">
        <f>C18/B18-1</f>
        <v>-0.07708178803147725</v>
      </c>
      <c r="E18" s="102">
        <f>E3+E9+E16</f>
        <v>111480.794</v>
      </c>
      <c r="F18" s="103">
        <f>F3+F9+F16</f>
        <v>108538</v>
      </c>
      <c r="G18" s="104">
        <f>F18/E18-1</f>
        <v>-0.026397318268113423</v>
      </c>
    </row>
    <row r="19" spans="1:7" ht="13.5" customHeight="1">
      <c r="A19" s="67"/>
      <c r="B19" s="68"/>
      <c r="C19" s="69"/>
      <c r="D19" s="70"/>
      <c r="E19" s="68"/>
      <c r="F19" s="69"/>
      <c r="G19" s="70"/>
    </row>
    <row r="20" spans="1:7" ht="12.75">
      <c r="A20" s="101" t="s">
        <v>120</v>
      </c>
      <c r="B20" s="105">
        <f>SUM(B21:B22)</f>
        <v>77205</v>
      </c>
      <c r="C20" s="106">
        <f>SUM(C21:C22)</f>
        <v>84374</v>
      </c>
      <c r="D20" s="104">
        <f>C20/B20-1</f>
        <v>0.09285668026682203</v>
      </c>
      <c r="E20" s="105">
        <f>SUM(E21:E22)</f>
        <v>79842</v>
      </c>
      <c r="F20" s="106">
        <f>SUM(F21:F22)</f>
        <v>70833</v>
      </c>
      <c r="G20" s="104">
        <f>F20/E20-1</f>
        <v>-0.11283534981588639</v>
      </c>
    </row>
    <row r="21" spans="1:7" ht="12.75">
      <c r="A21" s="67" t="s">
        <v>121</v>
      </c>
      <c r="B21" s="68">
        <v>77205</v>
      </c>
      <c r="C21" s="69">
        <v>84374</v>
      </c>
      <c r="D21" s="70">
        <v>0</v>
      </c>
      <c r="E21" s="68">
        <v>79842</v>
      </c>
      <c r="F21" s="69">
        <v>70833</v>
      </c>
      <c r="G21" s="70">
        <f>F21/E21-1</f>
        <v>-0.11283534981588639</v>
      </c>
    </row>
    <row r="22" spans="1:7" ht="12.75">
      <c r="A22" s="67" t="s">
        <v>122</v>
      </c>
      <c r="B22" s="68">
        <v>0</v>
      </c>
      <c r="C22" s="69">
        <v>0</v>
      </c>
      <c r="D22" s="70">
        <v>0</v>
      </c>
      <c r="E22" s="68">
        <v>0</v>
      </c>
      <c r="F22" s="69">
        <v>0</v>
      </c>
      <c r="G22" s="70">
        <v>0</v>
      </c>
    </row>
    <row r="23" spans="1:7" ht="6" customHeight="1">
      <c r="A23" s="67"/>
      <c r="B23" s="68"/>
      <c r="C23" s="69"/>
      <c r="D23" s="71"/>
      <c r="E23" s="68"/>
      <c r="F23" s="69"/>
      <c r="G23" s="71"/>
    </row>
    <row r="24" spans="1:7" ht="12.75">
      <c r="A24" s="101" t="s">
        <v>123</v>
      </c>
      <c r="B24" s="105">
        <f>SUM(B25:B28)</f>
        <v>24587</v>
      </c>
      <c r="C24" s="106">
        <f>SUM(C25:C28)</f>
        <v>17575</v>
      </c>
      <c r="D24" s="104">
        <f>C24/B24-1</f>
        <v>-0.28519136128848577</v>
      </c>
      <c r="E24" s="105">
        <f>SUM(E25:E28)</f>
        <v>18976.975274070002</v>
      </c>
      <c r="F24" s="106">
        <f>SUM(F25:F28)</f>
        <v>16911</v>
      </c>
      <c r="G24" s="104">
        <f>F24/E24-1</f>
        <v>-0.10886746935339775</v>
      </c>
    </row>
    <row r="25" spans="1:7" ht="12.75">
      <c r="A25" s="67" t="s">
        <v>124</v>
      </c>
      <c r="B25" s="76">
        <v>16799</v>
      </c>
      <c r="C25" s="77">
        <v>9324</v>
      </c>
      <c r="D25" s="70">
        <f>C25/B25-1</f>
        <v>-0.44496696231918564</v>
      </c>
      <c r="E25" s="76">
        <v>10204</v>
      </c>
      <c r="F25" s="77">
        <v>9268</v>
      </c>
      <c r="G25" s="70">
        <f>F25/E25-1</f>
        <v>-0.09172873382987068</v>
      </c>
    </row>
    <row r="26" spans="1:7" ht="12.75">
      <c r="A26" s="67" t="s">
        <v>111</v>
      </c>
      <c r="B26" s="76">
        <v>3183</v>
      </c>
      <c r="C26" s="77">
        <v>3409</v>
      </c>
      <c r="D26" s="70">
        <f>C26/B26-1</f>
        <v>0.07100219918316064</v>
      </c>
      <c r="E26" s="76">
        <v>3259.034766</v>
      </c>
      <c r="F26" s="77">
        <v>3161</v>
      </c>
      <c r="G26" s="70">
        <f>F26/E26-1</f>
        <v>-0.030080920591198157</v>
      </c>
    </row>
    <row r="27" spans="1:7" ht="12.75">
      <c r="A27" s="67" t="s">
        <v>125</v>
      </c>
      <c r="B27" s="76">
        <v>2829</v>
      </c>
      <c r="C27" s="77">
        <v>3580</v>
      </c>
      <c r="D27" s="70">
        <f>C27/B27-1</f>
        <v>0.265464828561329</v>
      </c>
      <c r="E27" s="76">
        <v>4063.60009586</v>
      </c>
      <c r="F27" s="77">
        <v>3475</v>
      </c>
      <c r="G27" s="70">
        <f>F27/E27-1</f>
        <v>-0.1448469539263143</v>
      </c>
    </row>
    <row r="28" spans="1:7" ht="12.75">
      <c r="A28" s="67" t="s">
        <v>126</v>
      </c>
      <c r="B28" s="76">
        <v>1776</v>
      </c>
      <c r="C28" s="77">
        <v>1262</v>
      </c>
      <c r="D28" s="70">
        <f>C28/B28-1</f>
        <v>-0.2894144144144144</v>
      </c>
      <c r="E28" s="76">
        <v>1450.34041221</v>
      </c>
      <c r="F28" s="77">
        <v>1007</v>
      </c>
      <c r="G28" s="70">
        <f>F28/E28-1</f>
        <v>-0.305680244774016</v>
      </c>
    </row>
    <row r="29" spans="1:7" ht="6.75" customHeight="1">
      <c r="A29" s="67"/>
      <c r="B29" s="76"/>
      <c r="C29" s="77"/>
      <c r="D29" s="70"/>
      <c r="E29" s="76"/>
      <c r="F29" s="77"/>
      <c r="G29" s="70"/>
    </row>
    <row r="30" spans="1:7" ht="12.75">
      <c r="A30" s="101" t="s">
        <v>127</v>
      </c>
      <c r="B30" s="105">
        <f>SUM(B31:B34)</f>
        <v>15499</v>
      </c>
      <c r="C30" s="106">
        <f>SUM(C31:C34)</f>
        <v>6301</v>
      </c>
      <c r="D30" s="104">
        <f>C30/B30-1</f>
        <v>-0.5934576424285438</v>
      </c>
      <c r="E30" s="105">
        <f>SUM(E31:E34)</f>
        <v>12662.31329409269</v>
      </c>
      <c r="F30" s="106">
        <f>SUM(F31:F34)</f>
        <v>20794</v>
      </c>
      <c r="G30" s="104">
        <f>F30/E30-1</f>
        <v>0.642195980864015</v>
      </c>
    </row>
    <row r="31" spans="1:7" ht="12.75">
      <c r="A31" s="67" t="s">
        <v>124</v>
      </c>
      <c r="B31" s="76">
        <v>9146</v>
      </c>
      <c r="C31" s="77">
        <v>230</v>
      </c>
      <c r="D31" s="70">
        <f>C31/B31-1</f>
        <v>-0.9748523944893943</v>
      </c>
      <c r="E31" s="76">
        <v>6994.86862987269</v>
      </c>
      <c r="F31" s="77">
        <v>405</v>
      </c>
      <c r="G31" s="70">
        <f>F31/E31-1</f>
        <v>-0.9421004136846283</v>
      </c>
    </row>
    <row r="32" spans="1:7" ht="12.75">
      <c r="A32" s="67" t="s">
        <v>128</v>
      </c>
      <c r="B32" s="76">
        <v>3977</v>
      </c>
      <c r="C32" s="77">
        <v>4149</v>
      </c>
      <c r="D32" s="70">
        <f>C32/B32-1</f>
        <v>0.04324867990947956</v>
      </c>
      <c r="E32" s="76">
        <v>3798.22290988</v>
      </c>
      <c r="F32" s="77">
        <v>4173</v>
      </c>
      <c r="G32" s="70">
        <f>F32/E32-1</f>
        <v>0.0986716943718926</v>
      </c>
    </row>
    <row r="33" spans="1:7" ht="12.75">
      <c r="A33" s="67" t="s">
        <v>129</v>
      </c>
      <c r="B33" s="76">
        <v>736</v>
      </c>
      <c r="C33" s="77">
        <v>249</v>
      </c>
      <c r="D33" s="70">
        <f>C33/B33-1</f>
        <v>-0.6616847826086957</v>
      </c>
      <c r="E33" s="76">
        <v>348.08287754</v>
      </c>
      <c r="F33" s="77">
        <v>226</v>
      </c>
      <c r="G33" s="70">
        <f>F33/E33-1</f>
        <v>-0.350729338951672</v>
      </c>
    </row>
    <row r="34" spans="1:7" ht="12.75">
      <c r="A34" s="67" t="s">
        <v>130</v>
      </c>
      <c r="B34" s="76">
        <v>1640</v>
      </c>
      <c r="C34" s="77">
        <v>1673</v>
      </c>
      <c r="D34" s="70">
        <f>C34/B34-1</f>
        <v>0.020121951219512102</v>
      </c>
      <c r="E34" s="76">
        <v>1521.1388768</v>
      </c>
      <c r="F34" s="77">
        <v>15990</v>
      </c>
      <c r="G34" s="70">
        <f>F34/E34-1</f>
        <v>9.511860714281365</v>
      </c>
    </row>
    <row r="35" spans="1:7" ht="6.75" customHeight="1">
      <c r="A35" s="67"/>
      <c r="B35" s="76"/>
      <c r="C35" s="77"/>
      <c r="D35" s="70"/>
      <c r="E35" s="76"/>
      <c r="F35" s="77"/>
      <c r="G35" s="70"/>
    </row>
    <row r="36" spans="1:7" ht="25.5">
      <c r="A36" s="101" t="s">
        <v>131</v>
      </c>
      <c r="B36" s="105">
        <v>0</v>
      </c>
      <c r="C36" s="106">
        <v>0</v>
      </c>
      <c r="D36" s="104">
        <v>0</v>
      </c>
      <c r="E36" s="105">
        <v>0</v>
      </c>
      <c r="F36" s="106">
        <v>0</v>
      </c>
      <c r="G36" s="104">
        <v>0</v>
      </c>
    </row>
    <row r="37" spans="1:7" ht="6" customHeight="1">
      <c r="A37" s="72" t="s">
        <v>3</v>
      </c>
      <c r="B37" s="73" t="s">
        <v>3</v>
      </c>
      <c r="C37" s="74" t="s">
        <v>3</v>
      </c>
      <c r="D37" s="75" t="s">
        <v>3</v>
      </c>
      <c r="E37" s="73" t="s">
        <v>3</v>
      </c>
      <c r="F37" s="74" t="s">
        <v>3</v>
      </c>
      <c r="G37" s="75" t="s">
        <v>3</v>
      </c>
    </row>
    <row r="38" spans="1:7" ht="12.75">
      <c r="A38" s="107" t="s">
        <v>132</v>
      </c>
      <c r="B38" s="108">
        <f>B20+B24+B30+B36</f>
        <v>117291</v>
      </c>
      <c r="C38" s="109">
        <f>C20+C24+C30+C36</f>
        <v>108250</v>
      </c>
      <c r="D38" s="110">
        <f>C38/B38-1</f>
        <v>-0.07708178803147725</v>
      </c>
      <c r="E38" s="108">
        <f>E20+E24+E30+E36</f>
        <v>111481.2885681627</v>
      </c>
      <c r="F38" s="109">
        <f>F20+F24+F30+F36</f>
        <v>108538</v>
      </c>
      <c r="G38" s="110">
        <f>F38/E38-1</f>
        <v>-0.026401637494197883</v>
      </c>
    </row>
    <row r="39" spans="1:3" ht="12.75">
      <c r="A39" s="78"/>
      <c r="B39" s="79"/>
      <c r="C39" s="79"/>
    </row>
    <row r="40" spans="1:3" ht="12.75">
      <c r="A40" s="89"/>
      <c r="B40" s="76"/>
      <c r="C40" s="76"/>
    </row>
    <row r="41" spans="1:7" ht="12.75" customHeight="1">
      <c r="A41" s="287" t="s">
        <v>157</v>
      </c>
      <c r="B41" s="289">
        <v>2004</v>
      </c>
      <c r="C41" s="292">
        <v>2005</v>
      </c>
      <c r="D41" s="274" t="s">
        <v>33</v>
      </c>
      <c r="E41" s="266" t="s">
        <v>10</v>
      </c>
      <c r="F41" s="268" t="s">
        <v>11</v>
      </c>
      <c r="G41" s="270" t="s">
        <v>34</v>
      </c>
    </row>
    <row r="42" spans="1:7" ht="12.75">
      <c r="A42" s="294"/>
      <c r="B42" s="295"/>
      <c r="C42" s="296"/>
      <c r="D42" s="275"/>
      <c r="E42" s="267"/>
      <c r="F42" s="269"/>
      <c r="G42" s="271"/>
    </row>
    <row r="43" spans="1:7" ht="12.75">
      <c r="A43" s="97" t="s">
        <v>107</v>
      </c>
      <c r="B43" s="98">
        <f>SUM(B44:B47)</f>
        <v>26884</v>
      </c>
      <c r="C43" s="99">
        <f>SUM(C44:C47)</f>
        <v>25416</v>
      </c>
      <c r="D43" s="100">
        <f>C43/B43-1</f>
        <v>-0.05460496949858651</v>
      </c>
      <c r="E43" s="98">
        <f>SUM(E44:E47)</f>
        <v>25147.845932009994</v>
      </c>
      <c r="F43" s="99">
        <f>SUM(F44:F47)</f>
        <v>24111</v>
      </c>
      <c r="G43" s="100">
        <f>F43/E43-1</f>
        <v>-0.04123000971189428</v>
      </c>
    </row>
    <row r="44" spans="1:7" ht="12.75">
      <c r="A44" s="67" t="s">
        <v>108</v>
      </c>
      <c r="B44" s="68">
        <v>5517</v>
      </c>
      <c r="C44" s="69">
        <v>5884</v>
      </c>
      <c r="D44" s="70">
        <f>C44/B44-1</f>
        <v>0.06652166032263906</v>
      </c>
      <c r="E44" s="68">
        <v>5589</v>
      </c>
      <c r="F44" s="69">
        <v>5872</v>
      </c>
      <c r="G44" s="70">
        <f>F44/E44-1</f>
        <v>0.0506351762390409</v>
      </c>
    </row>
    <row r="45" spans="1:7" ht="12.75" customHeight="1">
      <c r="A45" s="67" t="s">
        <v>109</v>
      </c>
      <c r="B45" s="68">
        <v>21258</v>
      </c>
      <c r="C45" s="69">
        <v>19361</v>
      </c>
      <c r="D45" s="70">
        <f>C45/B45-1</f>
        <v>-0.0892369931319974</v>
      </c>
      <c r="E45" s="68">
        <v>19453.938932009994</v>
      </c>
      <c r="F45" s="69">
        <v>18077</v>
      </c>
      <c r="G45" s="70">
        <f>F45/E45-1</f>
        <v>-0.07077944147055715</v>
      </c>
    </row>
    <row r="46" spans="1:7" ht="12" customHeight="1">
      <c r="A46" s="67" t="s">
        <v>110</v>
      </c>
      <c r="B46" s="68">
        <v>109</v>
      </c>
      <c r="C46" s="69">
        <v>171</v>
      </c>
      <c r="D46" s="70">
        <f>C46/B46-1</f>
        <v>0.5688073394495412</v>
      </c>
      <c r="E46" s="68">
        <v>104.907</v>
      </c>
      <c r="F46" s="69">
        <v>162</v>
      </c>
      <c r="G46" s="70">
        <f>F46/E46-1</f>
        <v>0.5442248848980527</v>
      </c>
    </row>
    <row r="47" spans="1:7" ht="12.75" customHeight="1">
      <c r="A47" s="67" t="s">
        <v>111</v>
      </c>
      <c r="B47" s="68">
        <v>0</v>
      </c>
      <c r="C47" s="69">
        <v>0</v>
      </c>
      <c r="D47" s="70">
        <v>0</v>
      </c>
      <c r="E47" s="68">
        <v>0</v>
      </c>
      <c r="F47" s="69">
        <v>0</v>
      </c>
      <c r="G47" s="70">
        <v>0</v>
      </c>
    </row>
    <row r="48" spans="1:7" ht="5.25" customHeight="1">
      <c r="A48" s="67"/>
      <c r="B48" s="68"/>
      <c r="C48" s="69"/>
      <c r="D48" s="71"/>
      <c r="E48" s="68"/>
      <c r="F48" s="69"/>
      <c r="G48" s="71"/>
    </row>
    <row r="49" spans="1:7" ht="12.75">
      <c r="A49" s="101" t="s">
        <v>112</v>
      </c>
      <c r="B49" s="102">
        <f>SUM(B50:B54)</f>
        <v>4859</v>
      </c>
      <c r="C49" s="103">
        <f>SUM(C50:C54)</f>
        <v>5553</v>
      </c>
      <c r="D49" s="104">
        <f aca="true" t="shared" si="0" ref="D49:D54">C49/B49-1</f>
        <v>0.14282774233381357</v>
      </c>
      <c r="E49" s="102">
        <f>SUM(E50:E54)</f>
        <v>5984.428</v>
      </c>
      <c r="F49" s="103">
        <f>SUM(F50:F54)</f>
        <v>8936</v>
      </c>
      <c r="G49" s="104">
        <f aca="true" t="shared" si="1" ref="G49:G54">F49/E49-1</f>
        <v>0.49320870766596236</v>
      </c>
    </row>
    <row r="50" spans="1:7" ht="12.75">
      <c r="A50" s="67" t="s">
        <v>113</v>
      </c>
      <c r="B50" s="68">
        <v>447</v>
      </c>
      <c r="C50" s="69">
        <v>500</v>
      </c>
      <c r="D50" s="70">
        <f t="shared" si="0"/>
        <v>0.11856823266219241</v>
      </c>
      <c r="E50" s="68">
        <v>357.69599999999997</v>
      </c>
      <c r="F50" s="69">
        <v>368</v>
      </c>
      <c r="G50" s="70">
        <f t="shared" si="1"/>
        <v>0.028806584362139898</v>
      </c>
    </row>
    <row r="51" spans="1:7" ht="12.75">
      <c r="A51" s="67" t="s">
        <v>114</v>
      </c>
      <c r="B51" s="68">
        <v>4035</v>
      </c>
      <c r="C51" s="69">
        <v>3699</v>
      </c>
      <c r="D51" s="70">
        <f t="shared" si="0"/>
        <v>-0.083271375464684</v>
      </c>
      <c r="E51" s="68">
        <v>4503.985</v>
      </c>
      <c r="F51" s="69">
        <v>4432</v>
      </c>
      <c r="G51" s="70">
        <f t="shared" si="1"/>
        <v>-0.015982513263254616</v>
      </c>
    </row>
    <row r="52" spans="1:7" ht="12.75">
      <c r="A52" s="67" t="s">
        <v>115</v>
      </c>
      <c r="B52" s="68">
        <v>166</v>
      </c>
      <c r="C52" s="69">
        <v>124</v>
      </c>
      <c r="D52" s="70">
        <f t="shared" si="0"/>
        <v>-0.2530120481927711</v>
      </c>
      <c r="E52" s="68">
        <v>285.468</v>
      </c>
      <c r="F52" s="69">
        <v>0</v>
      </c>
      <c r="G52" s="70">
        <f t="shared" si="1"/>
        <v>-1</v>
      </c>
    </row>
    <row r="53" spans="1:7" ht="12.75">
      <c r="A53" s="67" t="s">
        <v>116</v>
      </c>
      <c r="B53" s="68">
        <v>0</v>
      </c>
      <c r="C53" s="69">
        <v>0</v>
      </c>
      <c r="D53" s="70">
        <v>0</v>
      </c>
      <c r="E53" s="68">
        <v>2.924</v>
      </c>
      <c r="F53" s="69">
        <v>5</v>
      </c>
      <c r="G53" s="70">
        <f t="shared" si="1"/>
        <v>0.7099863201094392</v>
      </c>
    </row>
    <row r="54" spans="1:7" ht="12.75">
      <c r="A54" s="67" t="s">
        <v>117</v>
      </c>
      <c r="B54" s="68">
        <v>211</v>
      </c>
      <c r="C54" s="69">
        <v>1230</v>
      </c>
      <c r="D54" s="70">
        <f t="shared" si="0"/>
        <v>4.829383886255924</v>
      </c>
      <c r="E54" s="68">
        <v>834.355</v>
      </c>
      <c r="F54" s="69">
        <v>4131</v>
      </c>
      <c r="G54" s="70">
        <f t="shared" si="1"/>
        <v>3.9511299147245476</v>
      </c>
    </row>
    <row r="55" spans="1:7" ht="7.5" customHeight="1">
      <c r="A55" s="67"/>
      <c r="B55" s="68"/>
      <c r="C55" s="69"/>
      <c r="D55" s="70"/>
      <c r="E55" s="68"/>
      <c r="F55" s="69"/>
      <c r="G55" s="70"/>
    </row>
    <row r="56" spans="1:7" ht="12.75">
      <c r="A56" s="101" t="s">
        <v>118</v>
      </c>
      <c r="B56" s="102">
        <v>0</v>
      </c>
      <c r="C56" s="103">
        <v>0</v>
      </c>
      <c r="D56" s="104">
        <v>0</v>
      </c>
      <c r="E56" s="102">
        <v>0</v>
      </c>
      <c r="F56" s="103">
        <v>0</v>
      </c>
      <c r="G56" s="104">
        <v>0</v>
      </c>
    </row>
    <row r="57" spans="1:7" ht="5.25" customHeight="1">
      <c r="A57" s="72" t="s">
        <v>3</v>
      </c>
      <c r="B57" s="73" t="s">
        <v>3</v>
      </c>
      <c r="C57" s="74" t="s">
        <v>3</v>
      </c>
      <c r="D57" s="75" t="s">
        <v>3</v>
      </c>
      <c r="E57" s="73" t="s">
        <v>3</v>
      </c>
      <c r="F57" s="74" t="s">
        <v>3</v>
      </c>
      <c r="G57" s="75" t="s">
        <v>3</v>
      </c>
    </row>
    <row r="58" spans="1:7" ht="12.75">
      <c r="A58" s="101" t="s">
        <v>119</v>
      </c>
      <c r="B58" s="102">
        <f>B43+B49+B56</f>
        <v>31743</v>
      </c>
      <c r="C58" s="103">
        <f>C43+C49+C56</f>
        <v>30969</v>
      </c>
      <c r="D58" s="104">
        <f>C58/B58-1</f>
        <v>-0.02438332860788206</v>
      </c>
      <c r="E58" s="102">
        <f>E43+E49+E56</f>
        <v>31132.273932009994</v>
      </c>
      <c r="F58" s="103">
        <f>F43+F49+F56</f>
        <v>33047</v>
      </c>
      <c r="G58" s="104">
        <f>F58/E58-1</f>
        <v>0.06150293011591734</v>
      </c>
    </row>
    <row r="59" spans="1:7" ht="13.5" customHeight="1">
      <c r="A59" s="67"/>
      <c r="B59" s="68"/>
      <c r="C59" s="69"/>
      <c r="D59" s="70"/>
      <c r="E59" s="68"/>
      <c r="F59" s="69"/>
      <c r="G59" s="70"/>
    </row>
    <row r="60" spans="1:7" ht="12.75">
      <c r="A60" s="101" t="s">
        <v>120</v>
      </c>
      <c r="B60" s="105">
        <f>SUM(B61:B62)</f>
        <v>24448</v>
      </c>
      <c r="C60" s="106">
        <f>SUM(C61:C62)</f>
        <v>22852</v>
      </c>
      <c r="D60" s="104">
        <f>C60/B60-1</f>
        <v>-0.06528141361256545</v>
      </c>
      <c r="E60" s="105">
        <f>SUM(E61:E62)</f>
        <v>24520</v>
      </c>
      <c r="F60" s="106">
        <f>SUM(F61:F62)</f>
        <v>26110</v>
      </c>
      <c r="G60" s="104">
        <f>F60/E60-1</f>
        <v>0.06484502446982066</v>
      </c>
    </row>
    <row r="61" spans="1:7" ht="12.75">
      <c r="A61" s="67" t="s">
        <v>121</v>
      </c>
      <c r="B61" s="68">
        <v>24448</v>
      </c>
      <c r="C61" s="69">
        <v>22852</v>
      </c>
      <c r="D61" s="70">
        <f>C61/B61-1</f>
        <v>-0.06528141361256545</v>
      </c>
      <c r="E61" s="68">
        <v>24520</v>
      </c>
      <c r="F61" s="69">
        <v>26110</v>
      </c>
      <c r="G61" s="70">
        <f>F61/E61-1</f>
        <v>0.06484502446982066</v>
      </c>
    </row>
    <row r="62" spans="1:7" ht="12.75">
      <c r="A62" s="67" t="s">
        <v>122</v>
      </c>
      <c r="B62" s="68">
        <v>0</v>
      </c>
      <c r="C62" s="69">
        <v>0</v>
      </c>
      <c r="D62" s="70">
        <v>0</v>
      </c>
      <c r="E62" s="68">
        <v>0</v>
      </c>
      <c r="F62" s="69">
        <v>0</v>
      </c>
      <c r="G62" s="70">
        <v>0</v>
      </c>
    </row>
    <row r="63" spans="1:7" ht="6" customHeight="1">
      <c r="A63" s="67"/>
      <c r="B63" s="68"/>
      <c r="C63" s="69"/>
      <c r="D63" s="71"/>
      <c r="E63" s="68"/>
      <c r="F63" s="69"/>
      <c r="G63" s="71"/>
    </row>
    <row r="64" spans="1:7" ht="12.75">
      <c r="A64" s="101" t="s">
        <v>123</v>
      </c>
      <c r="B64" s="105">
        <f>SUM(B65:B68)</f>
        <v>1969</v>
      </c>
      <c r="C64" s="106">
        <f>SUM(C65:C68)</f>
        <v>1941</v>
      </c>
      <c r="D64" s="104">
        <f>C64/B64-1</f>
        <v>-0.014220416455053342</v>
      </c>
      <c r="E64" s="105">
        <f>SUM(E65:E68)</f>
        <v>1859</v>
      </c>
      <c r="F64" s="106">
        <f>SUM(F65:F68)</f>
        <v>1515</v>
      </c>
      <c r="G64" s="104">
        <f>F64/E64-1</f>
        <v>-0.185045723507262</v>
      </c>
    </row>
    <row r="65" spans="1:7" ht="12.75">
      <c r="A65" s="67" t="s">
        <v>124</v>
      </c>
      <c r="B65" s="76">
        <v>0</v>
      </c>
      <c r="C65" s="77">
        <v>0</v>
      </c>
      <c r="D65" s="70">
        <v>0</v>
      </c>
      <c r="E65" s="76">
        <v>0</v>
      </c>
      <c r="F65" s="77">
        <v>0</v>
      </c>
      <c r="G65" s="70">
        <v>0</v>
      </c>
    </row>
    <row r="66" spans="1:7" ht="12.75">
      <c r="A66" s="67" t="s">
        <v>111</v>
      </c>
      <c r="B66" s="76">
        <v>1955</v>
      </c>
      <c r="C66" s="77">
        <v>1926</v>
      </c>
      <c r="D66" s="70">
        <f>C66/B66-1</f>
        <v>-0.014833759590792805</v>
      </c>
      <c r="E66" s="76">
        <v>1846</v>
      </c>
      <c r="F66" s="77">
        <v>1503</v>
      </c>
      <c r="G66" s="70">
        <f>F66/E66-1</f>
        <v>-0.18580715059588304</v>
      </c>
    </row>
    <row r="67" spans="1:7" ht="12.75">
      <c r="A67" s="67" t="s">
        <v>125</v>
      </c>
      <c r="B67" s="76">
        <v>0</v>
      </c>
      <c r="C67" s="77">
        <v>13</v>
      </c>
      <c r="D67" s="70" t="s">
        <v>1</v>
      </c>
      <c r="E67" s="76">
        <v>13</v>
      </c>
      <c r="F67" s="77">
        <v>10</v>
      </c>
      <c r="G67" s="70">
        <v>0</v>
      </c>
    </row>
    <row r="68" spans="1:7" ht="12.75">
      <c r="A68" s="67" t="s">
        <v>126</v>
      </c>
      <c r="B68" s="76">
        <v>14</v>
      </c>
      <c r="C68" s="77">
        <v>2</v>
      </c>
      <c r="D68" s="70">
        <f>C68/B68-1</f>
        <v>-0.8571428571428572</v>
      </c>
      <c r="E68" s="76">
        <v>0</v>
      </c>
      <c r="F68" s="77">
        <v>2</v>
      </c>
      <c r="G68" s="70" t="s">
        <v>1</v>
      </c>
    </row>
    <row r="69" spans="1:7" ht="6.75" customHeight="1">
      <c r="A69" s="67"/>
      <c r="B69" s="76"/>
      <c r="C69" s="77"/>
      <c r="D69" s="70"/>
      <c r="E69" s="76"/>
      <c r="F69" s="77"/>
      <c r="G69" s="70"/>
    </row>
    <row r="70" spans="1:7" ht="12.75">
      <c r="A70" s="101" t="s">
        <v>127</v>
      </c>
      <c r="B70" s="105">
        <f>SUM(B71:B74)</f>
        <v>5326</v>
      </c>
      <c r="C70" s="106">
        <f>SUM(C71:C74)</f>
        <v>6176</v>
      </c>
      <c r="D70" s="104">
        <f>C70/B70-1</f>
        <v>0.1595944423582425</v>
      </c>
      <c r="E70" s="105">
        <f>SUM(E71:E74)</f>
        <v>4753</v>
      </c>
      <c r="F70" s="106">
        <f>SUM(F71:F74)</f>
        <v>5422</v>
      </c>
      <c r="G70" s="104">
        <f>F70/E70-1</f>
        <v>0.1407532084998948</v>
      </c>
    </row>
    <row r="71" spans="1:7" ht="12.75">
      <c r="A71" s="67" t="s">
        <v>124</v>
      </c>
      <c r="B71" s="76">
        <v>31</v>
      </c>
      <c r="C71" s="77">
        <v>77</v>
      </c>
      <c r="D71" s="70">
        <f>C71/B71-1</f>
        <v>1.4838709677419355</v>
      </c>
      <c r="E71" s="76">
        <v>3</v>
      </c>
      <c r="F71" s="77">
        <v>2</v>
      </c>
      <c r="G71" s="70">
        <f>F71/E71-1</f>
        <v>-0.33333333333333337</v>
      </c>
    </row>
    <row r="72" spans="1:7" ht="12.75">
      <c r="A72" s="67" t="s">
        <v>128</v>
      </c>
      <c r="B72" s="76">
        <v>3063</v>
      </c>
      <c r="C72" s="77">
        <v>4372</v>
      </c>
      <c r="D72" s="70">
        <f>C72/B72-1</f>
        <v>0.4273587985634999</v>
      </c>
      <c r="E72" s="76">
        <v>2460</v>
      </c>
      <c r="F72" s="77">
        <v>3456</v>
      </c>
      <c r="G72" s="70">
        <f>F72/E72-1</f>
        <v>0.4048780487804877</v>
      </c>
    </row>
    <row r="73" spans="1:7" ht="12.75">
      <c r="A73" s="67" t="s">
        <v>129</v>
      </c>
      <c r="B73" s="76">
        <v>0</v>
      </c>
      <c r="C73" s="77">
        <v>0</v>
      </c>
      <c r="D73" s="70">
        <v>0</v>
      </c>
      <c r="E73" s="76"/>
      <c r="F73" s="77">
        <v>70</v>
      </c>
      <c r="G73" s="70" t="s">
        <v>1</v>
      </c>
    </row>
    <row r="74" spans="1:7" ht="12.75">
      <c r="A74" s="67" t="s">
        <v>130</v>
      </c>
      <c r="B74" s="76">
        <v>2232</v>
      </c>
      <c r="C74" s="77">
        <v>1727</v>
      </c>
      <c r="D74" s="70">
        <f>C74/B74-1</f>
        <v>-0.22625448028673834</v>
      </c>
      <c r="E74" s="76">
        <v>2290</v>
      </c>
      <c r="F74" s="77">
        <v>1894</v>
      </c>
      <c r="G74" s="70">
        <f>F74/E74-1</f>
        <v>-0.17292576419213979</v>
      </c>
    </row>
    <row r="75" spans="1:7" ht="6.75" customHeight="1">
      <c r="A75" s="67"/>
      <c r="B75" s="76"/>
      <c r="C75" s="77"/>
      <c r="D75" s="70"/>
      <c r="E75" s="76"/>
      <c r="F75" s="77"/>
      <c r="G75" s="70"/>
    </row>
    <row r="76" spans="1:7" ht="25.5">
      <c r="A76" s="101" t="s">
        <v>131</v>
      </c>
      <c r="B76" s="105">
        <v>0</v>
      </c>
      <c r="C76" s="106">
        <v>0</v>
      </c>
      <c r="D76" s="104">
        <v>0</v>
      </c>
      <c r="E76" s="105">
        <v>0</v>
      </c>
      <c r="F76" s="106">
        <v>0</v>
      </c>
      <c r="G76" s="104">
        <v>0</v>
      </c>
    </row>
    <row r="77" spans="1:7" ht="6" customHeight="1">
      <c r="A77" s="72" t="s">
        <v>3</v>
      </c>
      <c r="B77" s="73" t="s">
        <v>3</v>
      </c>
      <c r="C77" s="74" t="s">
        <v>3</v>
      </c>
      <c r="D77" s="75" t="s">
        <v>3</v>
      </c>
      <c r="E77" s="73" t="s">
        <v>3</v>
      </c>
      <c r="F77" s="74" t="s">
        <v>3</v>
      </c>
      <c r="G77" s="75" t="s">
        <v>3</v>
      </c>
    </row>
    <row r="78" spans="1:7" ht="12.75">
      <c r="A78" s="107" t="s">
        <v>132</v>
      </c>
      <c r="B78" s="108">
        <f>B60+B64+B70+B76</f>
        <v>31743</v>
      </c>
      <c r="C78" s="109">
        <f>C60+C64+C70+C76</f>
        <v>30969</v>
      </c>
      <c r="D78" s="110">
        <f>C78/B78-1</f>
        <v>-0.02438332860788206</v>
      </c>
      <c r="E78" s="108">
        <f>E60+E64+E70+E76</f>
        <v>31132</v>
      </c>
      <c r="F78" s="109">
        <f>F60+F64+F70+F76</f>
        <v>33047</v>
      </c>
      <c r="G78" s="110">
        <f>F78/E78-1</f>
        <v>0.06151227033277662</v>
      </c>
    </row>
  </sheetData>
  <mergeCells count="14">
    <mergeCell ref="F1:F2"/>
    <mergeCell ref="G1:G2"/>
    <mergeCell ref="A41:A42"/>
    <mergeCell ref="B41:B42"/>
    <mergeCell ref="C41:C42"/>
    <mergeCell ref="E1:E2"/>
    <mergeCell ref="D1:D2"/>
    <mergeCell ref="A1:A2"/>
    <mergeCell ref="B1:B2"/>
    <mergeCell ref="C1:C2"/>
    <mergeCell ref="D41:D42"/>
    <mergeCell ref="E41:E42"/>
    <mergeCell ref="F41:F42"/>
    <mergeCell ref="G41:G4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49" r:id="rId1"/>
  <headerFooter alignWithMargins="0">
    <oddHeader>&amp;L&amp;"Arial,tučné"&amp;14Telefónica O2 Czech Republic - FINANČNÍ A PROVOZNÍ VÝSLEDKY&amp;R24. července 2006</oddHeader>
    <oddFooter>&amp;L&amp;"Arial,tučné"Investor Relations&amp;"Arial,obyčejné"
Tel: +420 271 462 076&amp;Ce-mail: investor.relations@ct.cz
www.telecom.cz&amp;R5 z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8"/>
  <sheetViews>
    <sheetView showGridLines="0" zoomScaleSheetLayoutView="75" workbookViewId="0" topLeftCell="A1">
      <selection activeCell="E28" sqref="E28"/>
    </sheetView>
  </sheetViews>
  <sheetFormatPr defaultColWidth="9.140625" defaultRowHeight="12.75"/>
  <cols>
    <col min="1" max="1" width="48.8515625" style="114" customWidth="1"/>
    <col min="2" max="2" width="9.57421875" style="114" customWidth="1"/>
    <col min="3" max="3" width="9.00390625" style="114" customWidth="1"/>
    <col min="4" max="5" width="9.421875" style="114" customWidth="1"/>
    <col min="6" max="6" width="11.57421875" style="114" bestFit="1" customWidth="1"/>
    <col min="7" max="7" width="15.00390625" style="114" customWidth="1"/>
    <col min="8" max="16384" width="9.140625" style="114" customWidth="1"/>
  </cols>
  <sheetData>
    <row r="1" spans="1:7" ht="12.75" customHeight="1">
      <c r="A1" s="299" t="s">
        <v>158</v>
      </c>
      <c r="B1" s="127"/>
      <c r="C1" s="121"/>
      <c r="D1" s="274" t="s">
        <v>33</v>
      </c>
      <c r="E1" s="302" t="s">
        <v>10</v>
      </c>
      <c r="F1" s="311" t="s">
        <v>11</v>
      </c>
      <c r="G1" s="270" t="s">
        <v>34</v>
      </c>
    </row>
    <row r="2" spans="1:7" ht="12.75">
      <c r="A2" s="300"/>
      <c r="B2" s="128">
        <v>2004</v>
      </c>
      <c r="C2" s="122">
        <v>2005</v>
      </c>
      <c r="D2" s="275"/>
      <c r="E2" s="303"/>
      <c r="F2" s="312"/>
      <c r="G2" s="271"/>
    </row>
    <row r="3" spans="1:7" ht="12.75" customHeight="1">
      <c r="A3" s="192" t="s">
        <v>201</v>
      </c>
      <c r="B3" s="193">
        <f>B4+B11</f>
        <v>3966.5779999999995</v>
      </c>
      <c r="C3" s="194">
        <f>C4+C11</f>
        <v>3628.6590000000006</v>
      </c>
      <c r="D3" s="195">
        <f aca="true" t="shared" si="0" ref="D3:D14">C3/B3-1</f>
        <v>-0.08519156814765749</v>
      </c>
      <c r="E3" s="196">
        <f>E4+E11</f>
        <v>3772.3019999999997</v>
      </c>
      <c r="F3" s="197">
        <f>F4+F11</f>
        <v>3476.831</v>
      </c>
      <c r="G3" s="195">
        <f aca="true" t="shared" si="1" ref="G3:G9">F3/E3-1</f>
        <v>-0.07832644364104457</v>
      </c>
    </row>
    <row r="4" spans="1:7" ht="12.75" customHeight="1">
      <c r="A4" s="250" t="s">
        <v>202</v>
      </c>
      <c r="B4" s="253">
        <f>B5+B6+B10</f>
        <v>3937.5519999999997</v>
      </c>
      <c r="C4" s="254">
        <f>C5+C6+C10</f>
        <v>3566.2430000000004</v>
      </c>
      <c r="D4" s="117">
        <f t="shared" si="0"/>
        <v>-0.09429945306119114</v>
      </c>
      <c r="E4" s="259">
        <f>E5+E6+E10</f>
        <v>3727.3019999999997</v>
      </c>
      <c r="F4" s="256">
        <f>F5+F6+F10</f>
        <v>3397.831</v>
      </c>
      <c r="G4" s="117">
        <f t="shared" si="1"/>
        <v>-0.08839396432057278</v>
      </c>
    </row>
    <row r="5" spans="1:7" ht="12.75" customHeight="1">
      <c r="A5" s="251" t="s">
        <v>203</v>
      </c>
      <c r="B5" s="132">
        <v>3185</v>
      </c>
      <c r="C5" s="133">
        <v>2960.606</v>
      </c>
      <c r="D5" s="117">
        <f t="shared" si="0"/>
        <v>-0.07045337519623229</v>
      </c>
      <c r="E5" s="173">
        <v>3075.075</v>
      </c>
      <c r="F5" s="135">
        <v>2834.831</v>
      </c>
      <c r="G5" s="117">
        <f t="shared" si="1"/>
        <v>-0.07812622456362839</v>
      </c>
    </row>
    <row r="6" spans="1:7" ht="12.75" customHeight="1">
      <c r="A6" s="251" t="s">
        <v>204</v>
      </c>
      <c r="B6" s="132">
        <f>B7+B8+B9</f>
        <v>752.5519999999999</v>
      </c>
      <c r="C6" s="133">
        <f>C7+C8+C9</f>
        <v>605.637</v>
      </c>
      <c r="D6" s="117">
        <f t="shared" si="0"/>
        <v>-0.19522238994780428</v>
      </c>
      <c r="E6" s="173">
        <f>E7+E8+E9</f>
        <v>652.227</v>
      </c>
      <c r="F6" s="135">
        <f>F7+F8+F9</f>
        <v>563</v>
      </c>
      <c r="G6" s="117">
        <f t="shared" si="1"/>
        <v>-0.1368035975204951</v>
      </c>
    </row>
    <row r="7" spans="1:7" ht="12.75" customHeight="1">
      <c r="A7" s="252" t="s">
        <v>205</v>
      </c>
      <c r="B7" s="132">
        <v>658.776</v>
      </c>
      <c r="C7" s="133">
        <v>366.936</v>
      </c>
      <c r="D7" s="117">
        <f t="shared" si="0"/>
        <v>-0.44300338810157014</v>
      </c>
      <c r="E7" s="173">
        <v>510.632</v>
      </c>
      <c r="F7" s="135">
        <v>224</v>
      </c>
      <c r="G7" s="117">
        <f t="shared" si="1"/>
        <v>-0.5613279230443842</v>
      </c>
    </row>
    <row r="8" spans="1:7" ht="12.75" customHeight="1">
      <c r="A8" s="252" t="s">
        <v>213</v>
      </c>
      <c r="B8" s="130">
        <v>79.596</v>
      </c>
      <c r="C8" s="131">
        <v>225.70100000000002</v>
      </c>
      <c r="D8" s="117">
        <f t="shared" si="0"/>
        <v>1.8355821900598022</v>
      </c>
      <c r="E8" s="172">
        <v>127.595</v>
      </c>
      <c r="F8" s="135">
        <v>326</v>
      </c>
      <c r="G8" s="117">
        <f t="shared" si="1"/>
        <v>1.554959050119519</v>
      </c>
    </row>
    <row r="9" spans="1:7" ht="12.75" customHeight="1">
      <c r="A9" s="252" t="s">
        <v>206</v>
      </c>
      <c r="B9" s="132">
        <v>14.18</v>
      </c>
      <c r="C9" s="133">
        <v>13</v>
      </c>
      <c r="D9" s="117">
        <f t="shared" si="0"/>
        <v>-0.08321579689703806</v>
      </c>
      <c r="E9" s="173">
        <v>14</v>
      </c>
      <c r="F9" s="135">
        <v>13</v>
      </c>
      <c r="G9" s="117">
        <f t="shared" si="1"/>
        <v>-0.0714285714285714</v>
      </c>
    </row>
    <row r="10" spans="1:7" ht="12.75" customHeight="1">
      <c r="A10" s="251" t="s">
        <v>207</v>
      </c>
      <c r="B10" s="134">
        <v>0</v>
      </c>
      <c r="C10" s="135">
        <v>0</v>
      </c>
      <c r="D10" s="119" t="s">
        <v>1</v>
      </c>
      <c r="E10" s="174">
        <v>0</v>
      </c>
      <c r="F10" s="178">
        <v>0</v>
      </c>
      <c r="G10" s="119" t="s">
        <v>1</v>
      </c>
    </row>
    <row r="11" spans="1:7" ht="12.75" customHeight="1">
      <c r="A11" s="250" t="s">
        <v>208</v>
      </c>
      <c r="B11" s="255">
        <f>B12+B13+B14</f>
        <v>29.026</v>
      </c>
      <c r="C11" s="256">
        <f>C12+C13+C14</f>
        <v>62.416000000000004</v>
      </c>
      <c r="D11" s="117">
        <f t="shared" si="0"/>
        <v>1.1503479638944398</v>
      </c>
      <c r="E11" s="260">
        <f>E12+E13+E14</f>
        <v>45</v>
      </c>
      <c r="F11" s="256">
        <f>F12+F13+F14</f>
        <v>79</v>
      </c>
      <c r="G11" s="117">
        <f>F11/E11-1</f>
        <v>0.7555555555555555</v>
      </c>
    </row>
    <row r="12" spans="1:7" ht="12.75" customHeight="1">
      <c r="A12" s="251" t="s">
        <v>209</v>
      </c>
      <c r="B12" s="134">
        <v>0</v>
      </c>
      <c r="C12" s="135">
        <v>6.951</v>
      </c>
      <c r="D12" s="119" t="s">
        <v>1</v>
      </c>
      <c r="E12" s="174">
        <v>2</v>
      </c>
      <c r="F12" s="135">
        <v>12</v>
      </c>
      <c r="G12" s="119" t="s">
        <v>1</v>
      </c>
    </row>
    <row r="13" spans="1:7" ht="12.75" customHeight="1">
      <c r="A13" s="251" t="s">
        <v>210</v>
      </c>
      <c r="B13" s="257">
        <v>22.026</v>
      </c>
      <c r="C13" s="258">
        <v>48.465</v>
      </c>
      <c r="D13" s="199">
        <f t="shared" si="0"/>
        <v>1.2003541269408884</v>
      </c>
      <c r="E13" s="261">
        <v>36</v>
      </c>
      <c r="F13" s="133">
        <v>60</v>
      </c>
      <c r="G13" s="236">
        <f>F13/E13-1</f>
        <v>0.6666666666666667</v>
      </c>
    </row>
    <row r="14" spans="1:7" ht="12.75" customHeight="1">
      <c r="A14" s="251" t="s">
        <v>211</v>
      </c>
      <c r="B14" s="134">
        <v>7</v>
      </c>
      <c r="C14" s="135">
        <v>7</v>
      </c>
      <c r="D14" s="117">
        <f t="shared" si="0"/>
        <v>0</v>
      </c>
      <c r="E14" s="174">
        <v>7</v>
      </c>
      <c r="F14" s="135">
        <v>7</v>
      </c>
      <c r="G14" s="117">
        <f>F14/E14-1</f>
        <v>0</v>
      </c>
    </row>
    <row r="15" spans="1:7" ht="5.25" customHeight="1">
      <c r="A15" s="129"/>
      <c r="B15" s="134"/>
      <c r="C15" s="135"/>
      <c r="D15" s="117"/>
      <c r="E15" s="174"/>
      <c r="F15" s="135"/>
      <c r="G15" s="117"/>
    </row>
    <row r="16" spans="1:7" ht="12.75">
      <c r="A16" s="198" t="s">
        <v>159</v>
      </c>
      <c r="B16" s="201">
        <v>9044.993</v>
      </c>
      <c r="C16" s="202">
        <f>SUM(C17:C22)</f>
        <v>6406.033</v>
      </c>
      <c r="D16" s="203">
        <f aca="true" t="shared" si="2" ref="D16:D22">C16/B16-1</f>
        <v>-0.2917592086583152</v>
      </c>
      <c r="E16" s="204">
        <f>SUM(E17:E22)</f>
        <v>3615.7000000000003</v>
      </c>
      <c r="F16" s="205">
        <f>SUM(F17:F22)</f>
        <v>2551.4</v>
      </c>
      <c r="G16" s="203">
        <f aca="true" t="shared" si="3" ref="G16:G22">F16/E16-1</f>
        <v>-0.2943551732721188</v>
      </c>
    </row>
    <row r="17" spans="1:7" ht="12.75">
      <c r="A17" s="129" t="s">
        <v>160</v>
      </c>
      <c r="B17" s="132">
        <v>2599.841</v>
      </c>
      <c r="C17" s="133">
        <v>2129.534</v>
      </c>
      <c r="D17" s="117">
        <f t="shared" si="2"/>
        <v>-0.18089837032341582</v>
      </c>
      <c r="E17" s="173">
        <v>1148.8</v>
      </c>
      <c r="F17" s="135">
        <v>979.9</v>
      </c>
      <c r="G17" s="117">
        <f t="shared" si="3"/>
        <v>-0.14702298050139273</v>
      </c>
    </row>
    <row r="18" spans="1:7" ht="12.75">
      <c r="A18" s="129" t="s">
        <v>161</v>
      </c>
      <c r="B18" s="132">
        <v>749.709</v>
      </c>
      <c r="C18" s="133">
        <v>699.194</v>
      </c>
      <c r="D18" s="117">
        <f t="shared" si="2"/>
        <v>-0.06737947657024257</v>
      </c>
      <c r="E18" s="173">
        <v>349.7</v>
      </c>
      <c r="F18" s="135">
        <v>367.5</v>
      </c>
      <c r="G18" s="117">
        <f t="shared" si="3"/>
        <v>0.050900772090363144</v>
      </c>
    </row>
    <row r="19" spans="1:7" ht="12.75">
      <c r="A19" s="129" t="s">
        <v>162</v>
      </c>
      <c r="B19" s="132">
        <v>141.004</v>
      </c>
      <c r="C19" s="133">
        <v>130.291</v>
      </c>
      <c r="D19" s="117">
        <f t="shared" si="2"/>
        <v>-0.07597656804062292</v>
      </c>
      <c r="E19" s="173">
        <v>66.2</v>
      </c>
      <c r="F19" s="135">
        <v>64</v>
      </c>
      <c r="G19" s="117">
        <f t="shared" si="3"/>
        <v>-0.0332326283987916</v>
      </c>
    </row>
    <row r="20" spans="1:7" ht="12.75">
      <c r="A20" s="129" t="s">
        <v>163</v>
      </c>
      <c r="B20" s="132">
        <v>398.967</v>
      </c>
      <c r="C20" s="133">
        <v>354.782</v>
      </c>
      <c r="D20" s="117">
        <f t="shared" si="2"/>
        <v>-0.11074850802196679</v>
      </c>
      <c r="E20" s="173">
        <v>183.5</v>
      </c>
      <c r="F20" s="135">
        <v>168.1</v>
      </c>
      <c r="G20" s="117">
        <f t="shared" si="3"/>
        <v>-0.08392370572207086</v>
      </c>
    </row>
    <row r="21" spans="1:7" ht="12.75">
      <c r="A21" s="129" t="s">
        <v>164</v>
      </c>
      <c r="B21" s="132">
        <v>4835.267</v>
      </c>
      <c r="C21" s="133">
        <v>2817.991</v>
      </c>
      <c r="D21" s="117">
        <f t="shared" si="2"/>
        <v>-0.41720053928769596</v>
      </c>
      <c r="E21" s="173">
        <v>1730.1</v>
      </c>
      <c r="F21" s="135">
        <v>766.8</v>
      </c>
      <c r="G21" s="117">
        <f t="shared" si="3"/>
        <v>-0.5567886249349749</v>
      </c>
    </row>
    <row r="22" spans="1:7" ht="12.75">
      <c r="A22" s="129" t="s">
        <v>165</v>
      </c>
      <c r="B22" s="132">
        <v>320.205</v>
      </c>
      <c r="C22" s="133">
        <v>274.241</v>
      </c>
      <c r="D22" s="117">
        <f t="shared" si="2"/>
        <v>-0.14354554113770868</v>
      </c>
      <c r="E22" s="173">
        <v>137.4</v>
      </c>
      <c r="F22" s="135">
        <v>205.1</v>
      </c>
      <c r="G22" s="117">
        <f t="shared" si="3"/>
        <v>0.49272197962154274</v>
      </c>
    </row>
    <row r="23" spans="1:7" ht="3" customHeight="1">
      <c r="A23" s="129"/>
      <c r="B23" s="134"/>
      <c r="C23" s="135"/>
      <c r="D23" s="117"/>
      <c r="E23" s="174"/>
      <c r="F23" s="135"/>
      <c r="G23" s="117"/>
    </row>
    <row r="24" spans="1:7" ht="13.5" customHeight="1">
      <c r="A24" s="198" t="s">
        <v>166</v>
      </c>
      <c r="B24" s="206">
        <f>B25+B26</f>
        <v>1873</v>
      </c>
      <c r="C24" s="200">
        <f>C25+C26</f>
        <v>1964</v>
      </c>
      <c r="D24" s="207">
        <f>C24/B24-1</f>
        <v>0.04858515750133474</v>
      </c>
      <c r="E24" s="208">
        <f>E25+E26</f>
        <v>1002</v>
      </c>
      <c r="F24" s="200">
        <f>F25+F26</f>
        <v>1008</v>
      </c>
      <c r="G24" s="207">
        <f>F24/E24-1</f>
        <v>0.0059880239520957446</v>
      </c>
    </row>
    <row r="25" spans="1:7" ht="12.75">
      <c r="A25" s="129" t="s">
        <v>167</v>
      </c>
      <c r="B25" s="132">
        <v>1697</v>
      </c>
      <c r="C25" s="133">
        <v>1765</v>
      </c>
      <c r="D25" s="117">
        <f>C25/B25-1</f>
        <v>0.04007071302298182</v>
      </c>
      <c r="E25" s="173">
        <v>893</v>
      </c>
      <c r="F25" s="135">
        <v>899</v>
      </c>
      <c r="G25" s="117">
        <f>F25/E25-1</f>
        <v>0.006718924972004547</v>
      </c>
    </row>
    <row r="26" spans="1:7" ht="12.75">
      <c r="A26" s="129" t="s">
        <v>168</v>
      </c>
      <c r="B26" s="132">
        <v>176</v>
      </c>
      <c r="C26" s="133">
        <v>199</v>
      </c>
      <c r="D26" s="117">
        <f>C26/B26-1</f>
        <v>0.13068181818181812</v>
      </c>
      <c r="E26" s="173">
        <v>109</v>
      </c>
      <c r="F26" s="135">
        <v>109</v>
      </c>
      <c r="G26" s="117">
        <f>F26/E26-1</f>
        <v>0</v>
      </c>
    </row>
    <row r="27" spans="1:7" ht="3.75" customHeight="1">
      <c r="A27" s="129"/>
      <c r="B27" s="65"/>
      <c r="C27" s="136"/>
      <c r="D27" s="117"/>
      <c r="E27" s="174"/>
      <c r="F27" s="135"/>
      <c r="G27" s="117"/>
    </row>
    <row r="28" spans="1:7" ht="16.5" customHeight="1">
      <c r="A28" s="129" t="s">
        <v>169</v>
      </c>
      <c r="B28" s="262" t="s">
        <v>212</v>
      </c>
      <c r="C28" s="138">
        <f>(C16+C24)/((C5+B5)/2)/12*1000</f>
        <v>226.9923421709755</v>
      </c>
      <c r="D28" s="119" t="s">
        <v>1</v>
      </c>
      <c r="E28" s="173">
        <f>(E16+E24)/((E5+B5)/2)/6*1000</f>
        <v>245.8809732045277</v>
      </c>
      <c r="F28" s="138">
        <f>(F16+F24)/((F5+C5)/2)/6*1000</f>
        <v>204.72427992344092</v>
      </c>
      <c r="G28" s="120">
        <f>F28/E28-1</f>
        <v>-0.1673846200651401</v>
      </c>
    </row>
    <row r="29" spans="1:7" ht="5.25" customHeight="1">
      <c r="A29" s="129"/>
      <c r="B29" s="137"/>
      <c r="C29" s="138"/>
      <c r="D29" s="120"/>
      <c r="E29" s="173"/>
      <c r="F29" s="133"/>
      <c r="G29" s="120"/>
    </row>
    <row r="30" spans="1:7" ht="25.5">
      <c r="A30" s="198" t="s">
        <v>170</v>
      </c>
      <c r="B30" s="209">
        <v>8794</v>
      </c>
      <c r="C30" s="210">
        <v>7524</v>
      </c>
      <c r="D30" s="203">
        <f>C30/B30-1</f>
        <v>-0.1444166477143507</v>
      </c>
      <c r="E30" s="208">
        <v>7935</v>
      </c>
      <c r="F30" s="205">
        <v>7466</v>
      </c>
      <c r="G30" s="203">
        <f>F30/E30-1</f>
        <v>-0.05910522999369883</v>
      </c>
    </row>
    <row r="31" spans="1:7" ht="12.75">
      <c r="A31" s="129" t="s">
        <v>171</v>
      </c>
      <c r="B31" s="132">
        <f>B5*1000/B30</f>
        <v>362.17875824425744</v>
      </c>
      <c r="C31" s="133">
        <f>C5*1000/C30</f>
        <v>393.48830409356725</v>
      </c>
      <c r="D31" s="117">
        <f>C31/B31-1</f>
        <v>0.08644776960716816</v>
      </c>
      <c r="E31" s="173">
        <f>E5*1000/E30</f>
        <v>387.5330812854442</v>
      </c>
      <c r="F31" s="135">
        <f>F5*1000/F30</f>
        <v>379.69876774712026</v>
      </c>
      <c r="G31" s="117">
        <f>F31/E31-1</f>
        <v>-0.020215857475541443</v>
      </c>
    </row>
    <row r="32" spans="1:7" ht="18.75" customHeight="1">
      <c r="A32" s="198" t="s">
        <v>172</v>
      </c>
      <c r="B32" s="211">
        <v>36</v>
      </c>
      <c r="C32" s="212">
        <v>45</v>
      </c>
      <c r="D32" s="203">
        <f>C32/B32-1</f>
        <v>0.25</v>
      </c>
      <c r="E32" s="213">
        <v>35</v>
      </c>
      <c r="F32" s="205">
        <v>69</v>
      </c>
      <c r="G32" s="203">
        <f>F32/E32-1</f>
        <v>0.9714285714285715</v>
      </c>
    </row>
    <row r="33" spans="1:7" ht="12.75">
      <c r="A33" s="129"/>
      <c r="B33" s="125"/>
      <c r="C33" s="126"/>
      <c r="D33" s="142"/>
      <c r="E33" s="175"/>
      <c r="F33" s="176"/>
      <c r="G33" s="177"/>
    </row>
    <row r="34" spans="1:7" ht="12.75" customHeight="1">
      <c r="A34" s="299" t="s">
        <v>173</v>
      </c>
      <c r="B34" s="306">
        <v>2004</v>
      </c>
      <c r="C34" s="304">
        <v>2005</v>
      </c>
      <c r="D34" s="274" t="s">
        <v>33</v>
      </c>
      <c r="E34" s="302" t="s">
        <v>10</v>
      </c>
      <c r="F34" s="309" t="s">
        <v>11</v>
      </c>
      <c r="G34" s="270" t="s">
        <v>34</v>
      </c>
    </row>
    <row r="35" spans="1:7" ht="12.75">
      <c r="A35" s="301"/>
      <c r="B35" s="307"/>
      <c r="C35" s="305"/>
      <c r="D35" s="275"/>
      <c r="E35" s="308"/>
      <c r="F35" s="310"/>
      <c r="G35" s="271"/>
    </row>
    <row r="36" spans="1:7" ht="14.25">
      <c r="A36" s="214" t="s">
        <v>174</v>
      </c>
      <c r="B36" s="215">
        <f>B37+B38</f>
        <v>4394</v>
      </c>
      <c r="C36" s="216">
        <f>C37+C38</f>
        <v>4676</v>
      </c>
      <c r="D36" s="217">
        <f aca="true" t="shared" si="4" ref="D36:D42">C36/B36-1</f>
        <v>0.06417842512517069</v>
      </c>
      <c r="E36" s="209">
        <f>E37+E38</f>
        <v>4420</v>
      </c>
      <c r="F36" s="210">
        <f>F37+F38</f>
        <v>4770</v>
      </c>
      <c r="G36" s="218">
        <f>F36/E36-1</f>
        <v>0.07918552036199089</v>
      </c>
    </row>
    <row r="37" spans="1:7" ht="14.25">
      <c r="A37" s="143" t="s">
        <v>175</v>
      </c>
      <c r="B37" s="162">
        <v>1058</v>
      </c>
      <c r="C37" s="163">
        <v>1546</v>
      </c>
      <c r="D37" s="117">
        <f t="shared" si="4"/>
        <v>0.46124763705103966</v>
      </c>
      <c r="E37" s="144">
        <v>1269</v>
      </c>
      <c r="F37" s="163">
        <v>1727</v>
      </c>
      <c r="G37" s="189">
        <f>F37/E37-1</f>
        <v>0.36091410559495674</v>
      </c>
    </row>
    <row r="38" spans="1:7" ht="14.25">
      <c r="A38" s="143" t="s">
        <v>176</v>
      </c>
      <c r="B38" s="168">
        <v>3336</v>
      </c>
      <c r="C38" s="138">
        <v>3130</v>
      </c>
      <c r="D38" s="117">
        <f t="shared" si="4"/>
        <v>-0.06175059952038364</v>
      </c>
      <c r="E38" s="144">
        <v>3151</v>
      </c>
      <c r="F38" s="163">
        <v>3043</v>
      </c>
      <c r="G38" s="189">
        <f>F38/E38-1</f>
        <v>-0.03427483338622661</v>
      </c>
    </row>
    <row r="39" spans="1:7" ht="5.25" customHeight="1">
      <c r="A39" s="143"/>
      <c r="B39" s="168"/>
      <c r="C39" s="138"/>
      <c r="D39" s="117"/>
      <c r="E39" s="144"/>
      <c r="F39" s="163"/>
      <c r="G39" s="188"/>
    </row>
    <row r="40" spans="1:7" ht="12.75">
      <c r="A40" s="214" t="s">
        <v>177</v>
      </c>
      <c r="B40" s="219">
        <f>B41+B42</f>
        <v>89</v>
      </c>
      <c r="C40" s="210">
        <f>C41+C42</f>
        <v>137</v>
      </c>
      <c r="D40" s="207">
        <f t="shared" si="4"/>
        <v>0.5393258426966292</v>
      </c>
      <c r="E40" s="209">
        <f>E41+E42</f>
        <v>114</v>
      </c>
      <c r="F40" s="210">
        <f>F41+F42</f>
        <v>155</v>
      </c>
      <c r="G40" s="220">
        <f>F40/E40-1</f>
        <v>0.35964912280701755</v>
      </c>
    </row>
    <row r="41" spans="1:7" ht="12.75">
      <c r="A41" s="143" t="s">
        <v>178</v>
      </c>
      <c r="B41" s="115">
        <v>59</v>
      </c>
      <c r="C41" s="136">
        <v>67</v>
      </c>
      <c r="D41" s="117">
        <f t="shared" si="4"/>
        <v>0.13559322033898313</v>
      </c>
      <c r="E41" s="65">
        <v>65</v>
      </c>
      <c r="F41" s="136">
        <v>70</v>
      </c>
      <c r="G41" s="189">
        <f>F41/E41-1</f>
        <v>0.07692307692307687</v>
      </c>
    </row>
    <row r="42" spans="1:7" ht="12.75">
      <c r="A42" s="143" t="s">
        <v>179</v>
      </c>
      <c r="B42" s="115">
        <v>30</v>
      </c>
      <c r="C42" s="136">
        <v>70</v>
      </c>
      <c r="D42" s="117">
        <f t="shared" si="4"/>
        <v>1.3333333333333335</v>
      </c>
      <c r="E42" s="186">
        <v>49</v>
      </c>
      <c r="F42" s="136">
        <v>85</v>
      </c>
      <c r="G42" s="189">
        <f>F42/E42-1</f>
        <v>0.7346938775510203</v>
      </c>
    </row>
    <row r="43" spans="1:7" ht="5.25" customHeight="1">
      <c r="A43" s="146"/>
      <c r="B43" s="115"/>
      <c r="C43" s="136"/>
      <c r="D43" s="147"/>
      <c r="G43" s="188"/>
    </row>
    <row r="44" spans="1:7" ht="12.75">
      <c r="A44" s="148" t="s">
        <v>189</v>
      </c>
      <c r="B44" s="242">
        <v>0.016</v>
      </c>
      <c r="C44" s="244">
        <v>0.015</v>
      </c>
      <c r="D44" s="117">
        <f>C44/B44-1</f>
        <v>-0.0625</v>
      </c>
      <c r="E44" s="242">
        <v>0.0153951641081902</v>
      </c>
      <c r="F44" s="244">
        <v>0.0153951641081902</v>
      </c>
      <c r="G44" s="189">
        <f>F44/E44-1</f>
        <v>0</v>
      </c>
    </row>
    <row r="45" spans="1:7" ht="5.25" customHeight="1">
      <c r="A45" s="148"/>
      <c r="B45" s="162"/>
      <c r="C45" s="163"/>
      <c r="D45" s="117"/>
      <c r="E45" s="144"/>
      <c r="F45" s="163"/>
      <c r="G45" s="182"/>
    </row>
    <row r="46" spans="1:7" ht="14.25">
      <c r="A46" s="148" t="s">
        <v>180</v>
      </c>
      <c r="B46" s="168">
        <v>526</v>
      </c>
      <c r="C46" s="138">
        <v>510</v>
      </c>
      <c r="D46" s="117">
        <f>C46/B46-1</f>
        <v>-0.03041825095057038</v>
      </c>
      <c r="E46" s="115">
        <v>503</v>
      </c>
      <c r="F46" s="138">
        <v>498</v>
      </c>
      <c r="G46" s="190">
        <f>F46/E46-1</f>
        <v>-0.00994035785288272</v>
      </c>
    </row>
    <row r="47" spans="1:7" ht="12.75">
      <c r="A47" s="143" t="s">
        <v>181</v>
      </c>
      <c r="B47" s="168">
        <v>1380</v>
      </c>
      <c r="C47" s="138">
        <v>1165</v>
      </c>
      <c r="D47" s="117">
        <f>C47/B47-1</f>
        <v>-0.1557971014492754</v>
      </c>
      <c r="E47" s="162">
        <v>1236</v>
      </c>
      <c r="F47" s="138">
        <v>992</v>
      </c>
      <c r="G47" s="190">
        <f>F47/E47-1</f>
        <v>-0.19741100323624594</v>
      </c>
    </row>
    <row r="48" spans="1:7" ht="12.75">
      <c r="A48" s="143" t="s">
        <v>182</v>
      </c>
      <c r="B48" s="168">
        <v>265</v>
      </c>
      <c r="C48" s="138">
        <v>244</v>
      </c>
      <c r="D48" s="117">
        <f>C48/B48-1</f>
        <v>-0.0792452830188679</v>
      </c>
      <c r="E48" s="162">
        <v>240</v>
      </c>
      <c r="F48" s="138">
        <v>232</v>
      </c>
      <c r="G48" s="190">
        <f>F48/E48-1</f>
        <v>-0.033333333333333326</v>
      </c>
    </row>
    <row r="49" spans="1:7" ht="14.25">
      <c r="A49" s="143" t="s">
        <v>183</v>
      </c>
      <c r="B49" s="168">
        <v>93</v>
      </c>
      <c r="C49" s="138">
        <v>102</v>
      </c>
      <c r="D49" s="117">
        <f>C49/B49-1</f>
        <v>0.09677419354838701</v>
      </c>
      <c r="E49" s="162">
        <v>97</v>
      </c>
      <c r="F49" s="163">
        <v>105</v>
      </c>
      <c r="G49" s="190">
        <f>F49/E49-1</f>
        <v>0.08247422680412364</v>
      </c>
    </row>
    <row r="50" spans="1:7" ht="12.75">
      <c r="A50" s="143" t="s">
        <v>184</v>
      </c>
      <c r="B50" s="239">
        <v>0.2758415979101257</v>
      </c>
      <c r="C50" s="240">
        <v>0.38866525416234843</v>
      </c>
      <c r="D50" s="241">
        <f>(C50-B50)</f>
        <v>0.11282365625222274</v>
      </c>
      <c r="E50" s="245">
        <v>0.3713321387597823</v>
      </c>
      <c r="F50" s="240">
        <v>0.389</v>
      </c>
      <c r="G50" s="241">
        <f>(F50-E50)</f>
        <v>0.017667861240217686</v>
      </c>
    </row>
    <row r="51" spans="1:7" ht="5.25" customHeight="1">
      <c r="A51" s="148"/>
      <c r="B51" s="115"/>
      <c r="C51" s="136"/>
      <c r="D51" s="117"/>
      <c r="E51" s="180"/>
      <c r="F51" s="118"/>
      <c r="G51" s="181"/>
    </row>
    <row r="52" spans="1:7" ht="12.75">
      <c r="A52" s="221" t="s">
        <v>185</v>
      </c>
      <c r="B52" s="219">
        <v>4456</v>
      </c>
      <c r="C52" s="210">
        <v>4850</v>
      </c>
      <c r="D52" s="207">
        <f>C52/B52-1</f>
        <v>0.08842010771992825</v>
      </c>
      <c r="E52" s="209">
        <v>2300</v>
      </c>
      <c r="F52" s="210">
        <v>2756</v>
      </c>
      <c r="G52" s="222">
        <f>F52/E52-1</f>
        <v>0.1982608695652175</v>
      </c>
    </row>
    <row r="53" spans="1:7" ht="15.75" customHeight="1">
      <c r="A53" s="146" t="s">
        <v>186</v>
      </c>
      <c r="B53" s="164">
        <v>90</v>
      </c>
      <c r="C53" s="165">
        <v>92</v>
      </c>
      <c r="D53" s="117">
        <f>C53/B53-1</f>
        <v>0.022222222222222143</v>
      </c>
      <c r="E53" s="149">
        <v>88</v>
      </c>
      <c r="F53" s="187">
        <v>99</v>
      </c>
      <c r="G53" s="190">
        <f>F53/E53-1</f>
        <v>0.125</v>
      </c>
    </row>
    <row r="54" spans="1:7" ht="5.25" customHeight="1">
      <c r="A54" s="150"/>
      <c r="B54" s="166"/>
      <c r="C54" s="167"/>
      <c r="D54" s="117"/>
      <c r="E54" s="151"/>
      <c r="F54" s="167"/>
      <c r="G54" s="181"/>
    </row>
    <row r="55" spans="1:8" ht="12.75" customHeight="1">
      <c r="A55" s="223" t="s">
        <v>187</v>
      </c>
      <c r="B55" s="219">
        <v>2292</v>
      </c>
      <c r="C55" s="210">
        <v>2519</v>
      </c>
      <c r="D55" s="207">
        <f>C55/B55-1</f>
        <v>0.09904013961605584</v>
      </c>
      <c r="E55" s="209">
        <v>1201</v>
      </c>
      <c r="F55" s="210">
        <v>1382</v>
      </c>
      <c r="G55" s="222">
        <f>F55/E55-1</f>
        <v>0.15070774354704408</v>
      </c>
      <c r="H55" s="123"/>
    </row>
    <row r="56" spans="1:7" ht="5.25" customHeight="1">
      <c r="A56" s="150"/>
      <c r="B56" s="162"/>
      <c r="C56" s="163"/>
      <c r="D56" s="117"/>
      <c r="E56" s="179"/>
      <c r="F56" s="117"/>
      <c r="G56" s="181"/>
    </row>
    <row r="57" spans="1:7" ht="12.75">
      <c r="A57" s="224" t="s">
        <v>188</v>
      </c>
      <c r="B57" s="225">
        <v>2483</v>
      </c>
      <c r="C57" s="226">
        <v>2490</v>
      </c>
      <c r="D57" s="227">
        <f>C57/B57-1</f>
        <v>0.002819170358437484</v>
      </c>
      <c r="E57" s="228">
        <v>2500</v>
      </c>
      <c r="F57" s="226">
        <v>2486</v>
      </c>
      <c r="G57" s="229">
        <f>F57/E57-1</f>
        <v>-0.005600000000000049</v>
      </c>
    </row>
    <row r="58" spans="1:5" ht="12.75">
      <c r="A58" s="152"/>
      <c r="B58" s="152"/>
      <c r="C58" s="152"/>
      <c r="E58" s="63"/>
    </row>
    <row r="59" spans="1:256" ht="14.25">
      <c r="A59" s="170" t="s">
        <v>191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256" ht="14.25">
      <c r="A60" s="170" t="s">
        <v>192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1:5" ht="12.75" customHeight="1">
      <c r="A61" s="170" t="s">
        <v>200</v>
      </c>
      <c r="B61" s="153"/>
      <c r="C61" s="153"/>
      <c r="D61" s="116"/>
      <c r="E61" s="123"/>
    </row>
    <row r="62" spans="1:4" ht="14.25" customHeight="1">
      <c r="A62" s="171" t="s">
        <v>199</v>
      </c>
      <c r="B62" s="144"/>
      <c r="C62" s="144"/>
      <c r="D62" s="154"/>
    </row>
    <row r="63" spans="1:4" ht="14.25">
      <c r="A63" s="62" t="s">
        <v>193</v>
      </c>
      <c r="B63" s="144"/>
      <c r="C63" s="144"/>
      <c r="D63" s="155"/>
    </row>
    <row r="64" spans="1:3" ht="14.25">
      <c r="A64" s="169" t="s">
        <v>194</v>
      </c>
      <c r="B64" s="64"/>
      <c r="C64" s="64"/>
    </row>
    <row r="65" spans="1:3" ht="12.75">
      <c r="A65" s="237" t="s">
        <v>195</v>
      </c>
      <c r="B65" s="64"/>
      <c r="C65" s="64"/>
    </row>
    <row r="66" spans="1:3" ht="14.25">
      <c r="A66" s="169" t="s">
        <v>196</v>
      </c>
      <c r="B66" s="64"/>
      <c r="C66" s="64"/>
    </row>
    <row r="67" spans="1:3" ht="14.25">
      <c r="A67" s="170" t="s">
        <v>198</v>
      </c>
      <c r="B67" s="64"/>
      <c r="C67" s="64"/>
    </row>
    <row r="68" spans="1:3" ht="12.75">
      <c r="A68" s="156" t="s">
        <v>197</v>
      </c>
      <c r="C68" s="158"/>
    </row>
    <row r="69" spans="1:3" ht="12.75">
      <c r="A69" s="191"/>
      <c r="B69" s="158"/>
      <c r="C69" s="158"/>
    </row>
    <row r="70" spans="1:3" ht="12.75">
      <c r="A70" s="191"/>
      <c r="B70" s="158"/>
      <c r="C70" s="158"/>
    </row>
    <row r="71" spans="1:3" ht="12.75">
      <c r="A71" s="191"/>
      <c r="B71" s="159"/>
      <c r="C71" s="159"/>
    </row>
    <row r="72" spans="1:3" ht="12.75">
      <c r="A72" s="160"/>
      <c r="B72" s="158"/>
      <c r="C72" s="160"/>
    </row>
    <row r="73" spans="1:3" ht="12.75">
      <c r="A73" s="157"/>
      <c r="B73" s="161"/>
      <c r="C73" s="161"/>
    </row>
    <row r="74" spans="1:3" ht="12.75">
      <c r="A74" s="157"/>
      <c r="B74" s="161"/>
      <c r="C74" s="161"/>
    </row>
    <row r="75" spans="1:3" ht="12.75">
      <c r="A75" s="157"/>
      <c r="B75" s="161"/>
      <c r="C75" s="161"/>
    </row>
    <row r="76" spans="1:3" ht="12.75">
      <c r="A76" s="157"/>
      <c r="B76" s="161"/>
      <c r="C76" s="161"/>
    </row>
    <row r="77" spans="1:3" ht="12.75">
      <c r="A77" s="157"/>
      <c r="B77" s="161"/>
      <c r="C77" s="161"/>
    </row>
    <row r="78" spans="1:3" ht="12.75">
      <c r="A78" s="160"/>
      <c r="B78" s="160"/>
      <c r="C78" s="160"/>
    </row>
  </sheetData>
  <mergeCells count="12">
    <mergeCell ref="F34:F35"/>
    <mergeCell ref="G34:G35"/>
    <mergeCell ref="G1:G2"/>
    <mergeCell ref="F1:F2"/>
    <mergeCell ref="A1:A2"/>
    <mergeCell ref="A34:A35"/>
    <mergeCell ref="E1:E2"/>
    <mergeCell ref="D1:D2"/>
    <mergeCell ref="C34:C35"/>
    <mergeCell ref="B34:B35"/>
    <mergeCell ref="D34:D35"/>
    <mergeCell ref="E34:E35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9" r:id="rId1"/>
  <headerFooter alignWithMargins="0">
    <oddHeader>&amp;L&amp;"Arial,tučné"&amp;14Telefónica O2 Czech Republic - FINANČNÍ A PROVOZNÍ VÝSLEDKY&amp;R24. července 2006</oddHeader>
    <oddFooter>&amp;L&amp;"Arial,tučné"Investor Relations&amp;"Arial,obyčejné"
Tel: +420 271 462 076&amp;Ce-mail: investor.relations@ct.cz
www.telecom.cz&amp;R6 z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SheetLayoutView="75" workbookViewId="0" topLeftCell="A1">
      <selection activeCell="B28" sqref="B28"/>
    </sheetView>
  </sheetViews>
  <sheetFormatPr defaultColWidth="9.140625" defaultRowHeight="12.75"/>
  <cols>
    <col min="1" max="1" width="48.8515625" style="114" customWidth="1"/>
    <col min="2" max="3" width="9.00390625" style="114" customWidth="1"/>
    <col min="4" max="4" width="9.421875" style="114" customWidth="1"/>
    <col min="5" max="6" width="9.8515625" style="114" customWidth="1"/>
    <col min="7" max="16384" width="9.140625" style="114" customWidth="1"/>
  </cols>
  <sheetData>
    <row r="1" spans="1:6" ht="12.75" customHeight="1">
      <c r="A1" s="299" t="s">
        <v>158</v>
      </c>
      <c r="B1" s="311" t="s">
        <v>8</v>
      </c>
      <c r="C1" s="313" t="s">
        <v>7</v>
      </c>
      <c r="D1" s="313" t="s">
        <v>6</v>
      </c>
      <c r="E1" s="311" t="s">
        <v>5</v>
      </c>
      <c r="F1" s="309" t="s">
        <v>9</v>
      </c>
    </row>
    <row r="2" spans="1:6" ht="12.75">
      <c r="A2" s="300"/>
      <c r="B2" s="312"/>
      <c r="C2" s="314"/>
      <c r="D2" s="314"/>
      <c r="E2" s="312"/>
      <c r="F2" s="310"/>
    </row>
    <row r="3" spans="1:6" ht="12.75" customHeight="1">
      <c r="A3" s="192" t="s">
        <v>201</v>
      </c>
      <c r="B3" s="196">
        <f>B4+B11</f>
        <v>3772.466</v>
      </c>
      <c r="C3" s="193">
        <f>C4+C11</f>
        <v>3686.5</v>
      </c>
      <c r="D3" s="193">
        <f>D4+D11</f>
        <v>3628.5350000000003</v>
      </c>
      <c r="E3" s="230">
        <f>E4+E11</f>
        <v>3571.2369999999996</v>
      </c>
      <c r="F3" s="197">
        <f>F4+F11</f>
        <v>3477</v>
      </c>
    </row>
    <row r="4" spans="1:6" ht="12.75" customHeight="1">
      <c r="A4" s="250" t="s">
        <v>202</v>
      </c>
      <c r="B4" s="259">
        <f>B5+B6+B10</f>
        <v>3727.3019999999997</v>
      </c>
      <c r="C4" s="253">
        <f>C5+C6+C10</f>
        <v>3632.682</v>
      </c>
      <c r="D4" s="253">
        <f>D5+D6+D10</f>
        <v>3566.2430000000004</v>
      </c>
      <c r="E4" s="255">
        <f>E5+E6+E10</f>
        <v>3500.249</v>
      </c>
      <c r="F4" s="256">
        <f>F5+F6+F10</f>
        <v>3397.831</v>
      </c>
    </row>
    <row r="5" spans="1:6" ht="12.75" customHeight="1">
      <c r="A5" s="251" t="s">
        <v>203</v>
      </c>
      <c r="B5" s="173">
        <v>3075.075</v>
      </c>
      <c r="C5" s="132">
        <v>3019.362</v>
      </c>
      <c r="D5" s="132">
        <v>2960.606</v>
      </c>
      <c r="E5" s="134">
        <v>2911.403</v>
      </c>
      <c r="F5" s="135">
        <v>2834.831</v>
      </c>
    </row>
    <row r="6" spans="1:6" ht="12.75" customHeight="1">
      <c r="A6" s="251" t="s">
        <v>204</v>
      </c>
      <c r="B6" s="173">
        <f>B7+B8+B9</f>
        <v>652.227</v>
      </c>
      <c r="C6" s="132">
        <f>C7+C8+C9</f>
        <v>613.3199999999999</v>
      </c>
      <c r="D6" s="132">
        <f>D7+D8+D9</f>
        <v>605.637</v>
      </c>
      <c r="E6" s="134">
        <f>E7+E8+E9</f>
        <v>588.846</v>
      </c>
      <c r="F6" s="135">
        <f>F7+F8+F9</f>
        <v>563</v>
      </c>
    </row>
    <row r="7" spans="1:6" ht="12.75" customHeight="1">
      <c r="A7" s="252" t="s">
        <v>205</v>
      </c>
      <c r="B7" s="173">
        <v>510.632</v>
      </c>
      <c r="C7" s="132">
        <v>431.236</v>
      </c>
      <c r="D7" s="132">
        <v>366.936</v>
      </c>
      <c r="E7" s="134">
        <v>292.354</v>
      </c>
      <c r="F7" s="135">
        <v>224</v>
      </c>
    </row>
    <row r="8" spans="1:6" ht="12.75" customHeight="1">
      <c r="A8" s="252" t="s">
        <v>213</v>
      </c>
      <c r="B8" s="172">
        <v>127.595</v>
      </c>
      <c r="C8" s="130">
        <v>168.084</v>
      </c>
      <c r="D8" s="130">
        <v>225.70100000000002</v>
      </c>
      <c r="E8" s="134">
        <v>283.49199999999996</v>
      </c>
      <c r="F8" s="135">
        <v>326</v>
      </c>
    </row>
    <row r="9" spans="1:6" ht="12.75" customHeight="1">
      <c r="A9" s="252" t="s">
        <v>206</v>
      </c>
      <c r="B9" s="173">
        <v>14</v>
      </c>
      <c r="C9" s="132">
        <v>14</v>
      </c>
      <c r="D9" s="132">
        <v>13</v>
      </c>
      <c r="E9" s="134">
        <v>13</v>
      </c>
      <c r="F9" s="135">
        <v>13</v>
      </c>
    </row>
    <row r="10" spans="1:6" ht="12.75" customHeight="1">
      <c r="A10" s="251" t="s">
        <v>207</v>
      </c>
      <c r="B10" s="174">
        <v>0</v>
      </c>
      <c r="C10" s="134">
        <v>0</v>
      </c>
      <c r="D10" s="134">
        <v>0</v>
      </c>
      <c r="E10" s="183">
        <v>0</v>
      </c>
      <c r="F10" s="178">
        <v>0</v>
      </c>
    </row>
    <row r="11" spans="1:7" ht="12.75" customHeight="1">
      <c r="A11" s="250" t="s">
        <v>208</v>
      </c>
      <c r="B11" s="260">
        <f>B12+B13+B14</f>
        <v>45.16400000000001</v>
      </c>
      <c r="C11" s="255">
        <f>C12+C13+C14</f>
        <v>53.818</v>
      </c>
      <c r="D11" s="255">
        <f>D12+D13+D14</f>
        <v>62.292</v>
      </c>
      <c r="E11" s="255">
        <f>E12+E13+E14</f>
        <v>70.988</v>
      </c>
      <c r="F11" s="256">
        <f>F12+F13+F14</f>
        <v>79.16900000000001</v>
      </c>
      <c r="G11" s="247"/>
    </row>
    <row r="12" spans="1:6" ht="12.75" customHeight="1">
      <c r="A12" s="251" t="s">
        <v>209</v>
      </c>
      <c r="B12" s="174">
        <v>2.191</v>
      </c>
      <c r="C12" s="134">
        <v>4.454</v>
      </c>
      <c r="D12" s="134">
        <v>6.951</v>
      </c>
      <c r="E12" s="134">
        <v>9.392</v>
      </c>
      <c r="F12" s="135">
        <v>12.348</v>
      </c>
    </row>
    <row r="13" spans="1:6" ht="12.75" customHeight="1">
      <c r="A13" s="251" t="s">
        <v>210</v>
      </c>
      <c r="B13" s="263">
        <v>36.087</v>
      </c>
      <c r="C13" s="257">
        <v>42.632</v>
      </c>
      <c r="D13" s="264">
        <v>48.465</v>
      </c>
      <c r="E13" s="132">
        <v>54.868</v>
      </c>
      <c r="F13" s="133">
        <v>60.025</v>
      </c>
    </row>
    <row r="14" spans="1:6" ht="12.75" customHeight="1">
      <c r="A14" s="251" t="s">
        <v>211</v>
      </c>
      <c r="B14" s="174">
        <v>6.886</v>
      </c>
      <c r="C14" s="134">
        <v>6.732</v>
      </c>
      <c r="D14" s="134">
        <v>6.876</v>
      </c>
      <c r="E14" s="134">
        <v>6.728</v>
      </c>
      <c r="F14" s="135">
        <v>6.796</v>
      </c>
    </row>
    <row r="15" spans="1:6" ht="5.25" customHeight="1">
      <c r="A15" s="129"/>
      <c r="B15" s="174"/>
      <c r="C15" s="134"/>
      <c r="D15" s="134"/>
      <c r="E15" s="134"/>
      <c r="F15" s="135"/>
    </row>
    <row r="16" spans="1:6" ht="12.75">
      <c r="A16" s="198" t="s">
        <v>159</v>
      </c>
      <c r="B16" s="204">
        <f>SUM(B17:B22)</f>
        <v>1663.9999999999998</v>
      </c>
      <c r="C16" s="201">
        <f>SUM(C17:C22)</f>
        <v>1380.7</v>
      </c>
      <c r="D16" s="201">
        <f>SUM(D17:D22)</f>
        <v>1409.6330000000003</v>
      </c>
      <c r="E16" s="231">
        <f>SUM(E17:E22)</f>
        <v>1371.5</v>
      </c>
      <c r="F16" s="205">
        <f>SUM(F17:F22)</f>
        <v>1179.8999999999999</v>
      </c>
    </row>
    <row r="17" spans="1:7" ht="12.75">
      <c r="A17" s="129" t="s">
        <v>160</v>
      </c>
      <c r="B17" s="173">
        <v>542.3</v>
      </c>
      <c r="C17" s="132">
        <v>459.7</v>
      </c>
      <c r="D17" s="132">
        <v>521.0340000000001</v>
      </c>
      <c r="E17" s="134">
        <v>521.4</v>
      </c>
      <c r="F17" s="135">
        <v>458.5</v>
      </c>
      <c r="G17" s="247"/>
    </row>
    <row r="18" spans="1:7" ht="12.75">
      <c r="A18" s="129" t="s">
        <v>161</v>
      </c>
      <c r="B18" s="173">
        <v>172</v>
      </c>
      <c r="C18" s="132">
        <v>165.1</v>
      </c>
      <c r="D18" s="132">
        <v>184.394</v>
      </c>
      <c r="E18" s="134">
        <v>188.1</v>
      </c>
      <c r="F18" s="135">
        <v>179.4</v>
      </c>
      <c r="G18" s="248"/>
    </row>
    <row r="19" spans="1:6" ht="12.75">
      <c r="A19" s="129" t="s">
        <v>162</v>
      </c>
      <c r="B19" s="173">
        <v>33.6</v>
      </c>
      <c r="C19" s="132">
        <v>32</v>
      </c>
      <c r="D19" s="132">
        <v>32.090999999999994</v>
      </c>
      <c r="E19" s="134">
        <v>32.2</v>
      </c>
      <c r="F19" s="135">
        <v>31.8</v>
      </c>
    </row>
    <row r="20" spans="1:6" ht="12.75">
      <c r="A20" s="129" t="s">
        <v>163</v>
      </c>
      <c r="B20" s="173">
        <v>93.4</v>
      </c>
      <c r="C20" s="132">
        <v>86.4</v>
      </c>
      <c r="D20" s="132">
        <v>84.882</v>
      </c>
      <c r="E20" s="134">
        <v>83.1</v>
      </c>
      <c r="F20" s="135">
        <v>85</v>
      </c>
    </row>
    <row r="21" spans="1:6" ht="12.75">
      <c r="A21" s="129" t="s">
        <v>164</v>
      </c>
      <c r="B21" s="173">
        <v>752.9</v>
      </c>
      <c r="C21" s="132">
        <v>569.6</v>
      </c>
      <c r="D21" s="132">
        <v>518.2910000000002</v>
      </c>
      <c r="E21" s="134">
        <v>455.1</v>
      </c>
      <c r="F21" s="135">
        <v>311.7</v>
      </c>
    </row>
    <row r="22" spans="1:6" ht="12.75">
      <c r="A22" s="129" t="s">
        <v>165</v>
      </c>
      <c r="B22" s="173">
        <v>69.8</v>
      </c>
      <c r="C22" s="132">
        <v>67.9</v>
      </c>
      <c r="D22" s="132">
        <v>68.94099999999997</v>
      </c>
      <c r="E22" s="134">
        <v>91.6</v>
      </c>
      <c r="F22" s="135">
        <v>113.5</v>
      </c>
    </row>
    <row r="23" spans="1:6" ht="3" customHeight="1">
      <c r="A23" s="129"/>
      <c r="B23" s="174"/>
      <c r="C23" s="134"/>
      <c r="D23" s="134"/>
      <c r="E23" s="134"/>
      <c r="F23" s="135"/>
    </row>
    <row r="24" spans="1:6" ht="13.5" customHeight="1">
      <c r="A24" s="198" t="s">
        <v>166</v>
      </c>
      <c r="B24" s="208">
        <f>B25+B26</f>
        <v>502</v>
      </c>
      <c r="C24" s="206">
        <f>C25+C26</f>
        <v>458</v>
      </c>
      <c r="D24" s="206">
        <f>D25+D26</f>
        <v>504</v>
      </c>
      <c r="E24" s="206">
        <f>E25+E26</f>
        <v>520</v>
      </c>
      <c r="F24" s="200">
        <f>F25+F26</f>
        <v>488</v>
      </c>
    </row>
    <row r="25" spans="1:7" ht="12.75">
      <c r="A25" s="129" t="s">
        <v>167</v>
      </c>
      <c r="B25" s="173">
        <v>445</v>
      </c>
      <c r="C25" s="132">
        <v>411</v>
      </c>
      <c r="D25" s="132">
        <v>461</v>
      </c>
      <c r="E25" s="134">
        <v>469</v>
      </c>
      <c r="F25" s="135">
        <v>430</v>
      </c>
      <c r="G25" s="247"/>
    </row>
    <row r="26" spans="1:7" ht="12.75">
      <c r="A26" s="129" t="s">
        <v>168</v>
      </c>
      <c r="B26" s="173">
        <v>57</v>
      </c>
      <c r="C26" s="132">
        <v>47</v>
      </c>
      <c r="D26" s="132">
        <v>43</v>
      </c>
      <c r="E26" s="134">
        <v>51</v>
      </c>
      <c r="F26" s="135">
        <v>58</v>
      </c>
      <c r="G26" s="247"/>
    </row>
    <row r="27" spans="1:6" ht="3.75" customHeight="1">
      <c r="A27" s="129"/>
      <c r="B27" s="115"/>
      <c r="C27" s="65"/>
      <c r="D27" s="134"/>
      <c r="E27" s="134"/>
      <c r="F27" s="135"/>
    </row>
    <row r="28" spans="1:6" ht="16.5" customHeight="1">
      <c r="A28" s="129" t="s">
        <v>169</v>
      </c>
      <c r="B28" s="168">
        <f>(B16+B24)/((B5+3128)/2)/3*1000</f>
        <v>232.7877705815261</v>
      </c>
      <c r="C28" s="137">
        <f>(C16+C24)/((C5+B5)/2)/3*1000</f>
        <v>201.13424751129597</v>
      </c>
      <c r="D28" s="137">
        <f>(D16+D24)/((D5+C5)/2)/3*1000</f>
        <v>213.33815387194934</v>
      </c>
      <c r="E28" s="137">
        <f>(E16+E24)/((E5+D5)/2)/3*1000</f>
        <v>214.7476272601081</v>
      </c>
      <c r="F28" s="138">
        <f>(F16+F24)/((F5+E5)/2)/3*1000</f>
        <v>193.50644845534194</v>
      </c>
    </row>
    <row r="29" spans="1:6" ht="5.25" customHeight="1">
      <c r="A29" s="129"/>
      <c r="B29" s="168"/>
      <c r="C29" s="137"/>
      <c r="D29" s="132"/>
      <c r="E29" s="132"/>
      <c r="F29" s="133"/>
    </row>
    <row r="30" spans="1:6" ht="25.5">
      <c r="A30" s="198" t="s">
        <v>170</v>
      </c>
      <c r="B30" s="219">
        <v>7935</v>
      </c>
      <c r="C30" s="209">
        <v>7743</v>
      </c>
      <c r="D30" s="206">
        <v>7524</v>
      </c>
      <c r="E30" s="231">
        <v>7572</v>
      </c>
      <c r="F30" s="205">
        <v>7466</v>
      </c>
    </row>
    <row r="31" spans="1:6" ht="12.75">
      <c r="A31" s="129" t="s">
        <v>171</v>
      </c>
      <c r="B31" s="173">
        <f>B5*1000/B30</f>
        <v>387.5330812854442</v>
      </c>
      <c r="C31" s="132">
        <f>C5*1000/C30</f>
        <v>389.9473072452538</v>
      </c>
      <c r="D31" s="132">
        <f>D5*1000/D30</f>
        <v>393.48830409356725</v>
      </c>
      <c r="E31" s="134">
        <f>E5*1000/E30</f>
        <v>384.4959059693608</v>
      </c>
      <c r="F31" s="135">
        <f>F5*1000/F30</f>
        <v>379.69876774712026</v>
      </c>
    </row>
    <row r="32" spans="1:6" ht="18.75" customHeight="1">
      <c r="A32" s="198" t="s">
        <v>172</v>
      </c>
      <c r="B32" s="232">
        <v>35</v>
      </c>
      <c r="C32" s="211">
        <v>37</v>
      </c>
      <c r="D32" s="231">
        <v>45</v>
      </c>
      <c r="E32" s="231">
        <v>61</v>
      </c>
      <c r="F32" s="205">
        <v>69</v>
      </c>
    </row>
    <row r="33" spans="1:6" ht="12.75">
      <c r="A33" s="129"/>
      <c r="B33" s="175"/>
      <c r="C33" s="184"/>
      <c r="D33" s="125"/>
      <c r="E33" s="185"/>
      <c r="F33" s="176"/>
    </row>
    <row r="34" spans="1:6" ht="12.75" customHeight="1">
      <c r="A34" s="299" t="s">
        <v>173</v>
      </c>
      <c r="B34" s="311" t="s">
        <v>8</v>
      </c>
      <c r="C34" s="313" t="s">
        <v>7</v>
      </c>
      <c r="D34" s="313" t="s">
        <v>6</v>
      </c>
      <c r="E34" s="311" t="s">
        <v>5</v>
      </c>
      <c r="F34" s="309" t="s">
        <v>9</v>
      </c>
    </row>
    <row r="35" spans="1:6" ht="12.75">
      <c r="A35" s="301"/>
      <c r="B35" s="312"/>
      <c r="C35" s="314"/>
      <c r="D35" s="314"/>
      <c r="E35" s="312"/>
      <c r="F35" s="310"/>
    </row>
    <row r="36" spans="1:6" ht="14.25">
      <c r="A36" s="214" t="s">
        <v>174</v>
      </c>
      <c r="B36" s="215">
        <v>4420</v>
      </c>
      <c r="C36" s="233">
        <v>4489</v>
      </c>
      <c r="D36" s="233">
        <v>4676</v>
      </c>
      <c r="E36" s="233">
        <v>4695</v>
      </c>
      <c r="F36" s="216">
        <f>F37+F38</f>
        <v>4770</v>
      </c>
    </row>
    <row r="37" spans="1:6" ht="14.25">
      <c r="A37" s="143" t="s">
        <v>175</v>
      </c>
      <c r="B37" s="162">
        <v>1269</v>
      </c>
      <c r="C37" s="144">
        <v>1388</v>
      </c>
      <c r="D37" s="144">
        <v>1546</v>
      </c>
      <c r="E37" s="144">
        <v>1643</v>
      </c>
      <c r="F37" s="163">
        <v>1727</v>
      </c>
    </row>
    <row r="38" spans="1:6" ht="14.25">
      <c r="A38" s="143" t="s">
        <v>176</v>
      </c>
      <c r="B38" s="168">
        <v>3151</v>
      </c>
      <c r="C38" s="137">
        <v>3101</v>
      </c>
      <c r="D38" s="137">
        <v>3130</v>
      </c>
      <c r="E38" s="137">
        <v>3052</v>
      </c>
      <c r="F38" s="138">
        <v>3043</v>
      </c>
    </row>
    <row r="39" spans="1:6" ht="5.25" customHeight="1">
      <c r="A39" s="143"/>
      <c r="B39" s="168"/>
      <c r="C39" s="137"/>
      <c r="D39" s="137"/>
      <c r="E39" s="137"/>
      <c r="F39" s="138"/>
    </row>
    <row r="40" spans="1:6" ht="12.75">
      <c r="A40" s="214" t="s">
        <v>177</v>
      </c>
      <c r="B40" s="219">
        <v>114</v>
      </c>
      <c r="C40" s="209">
        <v>121</v>
      </c>
      <c r="D40" s="209">
        <v>137</v>
      </c>
      <c r="E40" s="209">
        <v>147</v>
      </c>
      <c r="F40" s="210">
        <f>F41+F42</f>
        <v>155</v>
      </c>
    </row>
    <row r="41" spans="1:6" ht="12.75">
      <c r="A41" s="143" t="s">
        <v>178</v>
      </c>
      <c r="B41" s="162">
        <v>65</v>
      </c>
      <c r="C41" s="144">
        <v>67</v>
      </c>
      <c r="D41" s="144">
        <v>67</v>
      </c>
      <c r="E41" s="144">
        <v>68</v>
      </c>
      <c r="F41" s="163">
        <v>70</v>
      </c>
    </row>
    <row r="42" spans="1:6" ht="12.75">
      <c r="A42" s="143" t="s">
        <v>179</v>
      </c>
      <c r="B42" s="162">
        <v>49</v>
      </c>
      <c r="C42" s="144">
        <v>54</v>
      </c>
      <c r="D42" s="144">
        <v>70</v>
      </c>
      <c r="E42" s="144">
        <v>79</v>
      </c>
      <c r="F42" s="163">
        <v>85</v>
      </c>
    </row>
    <row r="43" spans="1:6" ht="5.25" customHeight="1">
      <c r="A43" s="146"/>
      <c r="B43" s="162"/>
      <c r="C43" s="144"/>
      <c r="D43" s="144"/>
      <c r="E43" s="144"/>
      <c r="F43" s="163"/>
    </row>
    <row r="44" spans="1:6" ht="12.75">
      <c r="A44" s="148" t="s">
        <v>190</v>
      </c>
      <c r="B44" s="242">
        <v>0.0103039574546273</v>
      </c>
      <c r="C44" s="243">
        <v>0.0110798061361293</v>
      </c>
      <c r="D44" s="243">
        <v>0.0115362926956775</v>
      </c>
      <c r="E44" s="243">
        <v>0.0183961440871433</v>
      </c>
      <c r="F44" s="244">
        <v>0.0124258077588186</v>
      </c>
    </row>
    <row r="45" spans="1:6" ht="5.25" customHeight="1">
      <c r="A45" s="148"/>
      <c r="B45" s="162"/>
      <c r="C45" s="144"/>
      <c r="D45" s="144"/>
      <c r="E45" s="144"/>
      <c r="F45" s="163"/>
    </row>
    <row r="46" spans="1:6" ht="14.25">
      <c r="A46" s="148" t="s">
        <v>180</v>
      </c>
      <c r="B46" s="168">
        <v>522</v>
      </c>
      <c r="C46" s="137">
        <v>519</v>
      </c>
      <c r="D46" s="137">
        <v>514</v>
      </c>
      <c r="E46" s="137">
        <v>490</v>
      </c>
      <c r="F46" s="138">
        <v>507</v>
      </c>
    </row>
    <row r="47" spans="1:6" ht="12.75">
      <c r="A47" s="143" t="s">
        <v>181</v>
      </c>
      <c r="B47" s="168">
        <v>1235</v>
      </c>
      <c r="C47" s="137">
        <v>1137</v>
      </c>
      <c r="D47" s="137">
        <v>1078</v>
      </c>
      <c r="E47" s="137">
        <v>996</v>
      </c>
      <c r="F47" s="138">
        <v>989</v>
      </c>
    </row>
    <row r="48" spans="1:6" ht="12.75">
      <c r="A48" s="143" t="s">
        <v>182</v>
      </c>
      <c r="B48" s="168">
        <v>247</v>
      </c>
      <c r="C48" s="137">
        <v>254</v>
      </c>
      <c r="D48" s="137">
        <v>243</v>
      </c>
      <c r="E48" s="137">
        <v>226</v>
      </c>
      <c r="F48" s="138">
        <v>239</v>
      </c>
    </row>
    <row r="49" spans="1:6" ht="14.25">
      <c r="A49" s="143" t="s">
        <v>183</v>
      </c>
      <c r="B49" s="168">
        <v>98</v>
      </c>
      <c r="C49" s="137">
        <v>104</v>
      </c>
      <c r="D49" s="144">
        <v>110</v>
      </c>
      <c r="E49" s="137">
        <v>106</v>
      </c>
      <c r="F49" s="138">
        <v>104</v>
      </c>
    </row>
    <row r="50" spans="1:6" ht="12.75">
      <c r="A50" s="143" t="s">
        <v>184</v>
      </c>
      <c r="B50" s="239">
        <v>0.37763072190740893</v>
      </c>
      <c r="C50" s="239">
        <v>0.40624372682264337</v>
      </c>
      <c r="D50" s="239">
        <v>0.40193051961023885</v>
      </c>
      <c r="E50" s="239">
        <v>0.39121919151664475</v>
      </c>
      <c r="F50" s="246">
        <v>0.387</v>
      </c>
    </row>
    <row r="51" spans="1:6" ht="5.25" customHeight="1">
      <c r="A51" s="148"/>
      <c r="B51" s="162"/>
      <c r="C51" s="144"/>
      <c r="D51" s="124"/>
      <c r="E51" s="124"/>
      <c r="F51" s="141"/>
    </row>
    <row r="52" spans="1:6" ht="12.75">
      <c r="A52" s="221" t="s">
        <v>185</v>
      </c>
      <c r="B52" s="219">
        <v>1213</v>
      </c>
      <c r="C52" s="209">
        <v>1243</v>
      </c>
      <c r="D52" s="211">
        <v>1307</v>
      </c>
      <c r="E52" s="211">
        <v>1330</v>
      </c>
      <c r="F52" s="212">
        <v>1426</v>
      </c>
    </row>
    <row r="53" spans="1:6" ht="15.75" customHeight="1">
      <c r="A53" s="146" t="s">
        <v>186</v>
      </c>
      <c r="B53" s="168">
        <v>94</v>
      </c>
      <c r="C53" s="137">
        <v>94</v>
      </c>
      <c r="D53" s="151">
        <v>97</v>
      </c>
      <c r="E53" s="137">
        <v>96</v>
      </c>
      <c r="F53" s="138">
        <v>102</v>
      </c>
    </row>
    <row r="54" spans="1:6" ht="5.25" customHeight="1">
      <c r="A54" s="150"/>
      <c r="B54" s="166"/>
      <c r="C54" s="151"/>
      <c r="D54" s="139"/>
      <c r="E54" s="139"/>
      <c r="F54" s="140"/>
    </row>
    <row r="55" spans="1:7" ht="12.75" customHeight="1">
      <c r="A55" s="223" t="s">
        <v>187</v>
      </c>
      <c r="B55" s="219">
        <v>603</v>
      </c>
      <c r="C55" s="209">
        <v>633</v>
      </c>
      <c r="D55" s="211">
        <v>685</v>
      </c>
      <c r="E55" s="211">
        <v>690</v>
      </c>
      <c r="F55" s="212">
        <v>692</v>
      </c>
      <c r="G55" s="123"/>
    </row>
    <row r="56" spans="1:6" ht="5.25" customHeight="1">
      <c r="A56" s="150"/>
      <c r="B56" s="162"/>
      <c r="C56" s="144"/>
      <c r="D56" s="145"/>
      <c r="E56" s="144"/>
      <c r="F56" s="163"/>
    </row>
    <row r="57" spans="1:6" ht="12.75">
      <c r="A57" s="224" t="s">
        <v>188</v>
      </c>
      <c r="B57" s="225">
        <v>2500</v>
      </c>
      <c r="C57" s="228">
        <v>2466</v>
      </c>
      <c r="D57" s="234">
        <v>2490</v>
      </c>
      <c r="E57" s="234">
        <v>2483</v>
      </c>
      <c r="F57" s="235">
        <v>2486</v>
      </c>
    </row>
    <row r="58" spans="1:4" ht="12.75">
      <c r="A58" s="152"/>
      <c r="B58" s="152"/>
      <c r="C58" s="152"/>
      <c r="D58" s="63"/>
    </row>
    <row r="59" spans="1:4" ht="12.75" customHeight="1">
      <c r="A59" s="170" t="s">
        <v>191</v>
      </c>
      <c r="B59" s="153"/>
      <c r="C59" s="153"/>
      <c r="D59" s="123"/>
    </row>
    <row r="60" spans="1:3" ht="14.25" customHeight="1">
      <c r="A60" s="170" t="s">
        <v>192</v>
      </c>
      <c r="B60" s="144"/>
      <c r="C60" s="144"/>
    </row>
    <row r="61" spans="1:3" ht="14.25">
      <c r="A61" s="170" t="s">
        <v>200</v>
      </c>
      <c r="B61" s="144"/>
      <c r="C61" s="144"/>
    </row>
    <row r="62" spans="1:3" ht="12.75">
      <c r="A62" s="171" t="s">
        <v>199</v>
      </c>
      <c r="B62" s="64"/>
      <c r="C62" s="64"/>
    </row>
    <row r="63" spans="1:3" ht="14.25">
      <c r="A63" s="62" t="s">
        <v>193</v>
      </c>
      <c r="B63" s="64"/>
      <c r="C63" s="64"/>
    </row>
    <row r="64" spans="1:3" ht="14.25">
      <c r="A64" s="169" t="s">
        <v>194</v>
      </c>
      <c r="B64" s="64"/>
      <c r="C64" s="64"/>
    </row>
    <row r="65" spans="1:3" ht="12.75">
      <c r="A65" s="237" t="s">
        <v>195</v>
      </c>
      <c r="B65" s="64"/>
      <c r="C65" s="64"/>
    </row>
    <row r="66" spans="1:3" ht="14.25">
      <c r="A66" s="169" t="s">
        <v>196</v>
      </c>
      <c r="C66" s="158"/>
    </row>
    <row r="67" spans="1:3" ht="14.25">
      <c r="A67" s="170" t="s">
        <v>198</v>
      </c>
      <c r="B67" s="158"/>
      <c r="C67" s="158"/>
    </row>
    <row r="68" spans="1:3" ht="12.75">
      <c r="A68" s="156" t="s">
        <v>197</v>
      </c>
      <c r="B68" s="158"/>
      <c r="C68" s="158"/>
    </row>
    <row r="69" spans="1:3" ht="12.75">
      <c r="A69" s="191"/>
      <c r="B69" s="159"/>
      <c r="C69" s="159"/>
    </row>
    <row r="70" spans="1:3" ht="12.75">
      <c r="A70" s="160"/>
      <c r="B70" s="158"/>
      <c r="C70" s="160"/>
    </row>
    <row r="71" spans="1:3" ht="12.75">
      <c r="A71" s="157"/>
      <c r="B71" s="161"/>
      <c r="C71" s="161"/>
    </row>
    <row r="72" spans="1:3" ht="12.75">
      <c r="A72" s="157"/>
      <c r="B72" s="161"/>
      <c r="C72" s="161"/>
    </row>
    <row r="73" spans="1:3" ht="12.75">
      <c r="A73" s="157"/>
      <c r="B73" s="161"/>
      <c r="C73" s="161"/>
    </row>
    <row r="74" spans="1:3" ht="12.75">
      <c r="A74" s="157"/>
      <c r="B74" s="161"/>
      <c r="C74" s="161"/>
    </row>
    <row r="75" spans="1:3" ht="12.75">
      <c r="A75" s="157"/>
      <c r="B75" s="161"/>
      <c r="C75" s="161"/>
    </row>
    <row r="76" spans="1:3" ht="12.75">
      <c r="A76" s="160"/>
      <c r="B76" s="160"/>
      <c r="C76" s="160"/>
    </row>
  </sheetData>
  <mergeCells count="12">
    <mergeCell ref="A1:A2"/>
    <mergeCell ref="A34:A35"/>
    <mergeCell ref="D1:D2"/>
    <mergeCell ref="C34:C35"/>
    <mergeCell ref="B34:B35"/>
    <mergeCell ref="D34:D35"/>
    <mergeCell ref="B1:B2"/>
    <mergeCell ref="C1:C2"/>
    <mergeCell ref="E34:E35"/>
    <mergeCell ref="E1:E2"/>
    <mergeCell ref="F1:F2"/>
    <mergeCell ref="F34:F35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9" r:id="rId1"/>
  <headerFooter alignWithMargins="0">
    <oddHeader>&amp;L&amp;"Arial,tučné"&amp;14Telefónica O2 Czech Republic - FINANČNÍ A PROVOZNÍ VÝSLEDKY&amp;R24. července 2006</oddHeader>
    <oddFooter>&amp;L&amp;"Arial,tučné"Investor Relations&amp;"Arial,obyčejné"
Tel: +420 271 462 076&amp;Ce-mail: investor.relations@ct.cz
www.telecom.cz&amp;R7 z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ČESKÝ TELECOM, a.s.</cp:lastModifiedBy>
  <cp:lastPrinted>2006-07-17T14:54:31Z</cp:lastPrinted>
  <dcterms:created xsi:type="dcterms:W3CDTF">2006-01-23T13:06:21Z</dcterms:created>
  <dcterms:modified xsi:type="dcterms:W3CDTF">2006-07-24T08:35:54Z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